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d978b02908bbdd9/Travail/LBD Solutions USA/Projects/Ebook pro/"/>
    </mc:Choice>
  </mc:AlternateContent>
  <xr:revisionPtr revIDLastSave="77" documentId="8_{62CFED4D-F3E5-4ECB-9DF3-054ABA88321D}" xr6:coauthVersionLast="47" xr6:coauthVersionMax="47" xr10:uidLastSave="{51EF55BC-7178-4F1A-9467-2B7218AD2E39}"/>
  <bookViews>
    <workbookView xWindow="20370" yWindow="-4710" windowWidth="29040" windowHeight="15720" xr2:uid="{42EB5BD0-8C51-46CC-87D1-B489AE343CA1}"/>
  </bookViews>
  <sheets>
    <sheet name="Notes" sheetId="3" r:id="rId1"/>
    <sheet name="RFQ Trame " sheetId="4" r:id="rId2"/>
    <sheet name="Comparatif des Prix" sheetId="1" r:id="rId3"/>
    <sheet name="Exemple lecture des offres" sheetId="2" r:id="rId4"/>
  </sheets>
  <definedNames>
    <definedName name="_xlnm._FilterDatabase" localSheetId="2" hidden="1">'Comparatif des Prix'!$A$1:$T$49</definedName>
    <definedName name="_xlnm.Print_Area" localSheetId="3">'Exemple lecture des offres'!$A$1:$I$21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1" l="1"/>
  <c r="AB3" i="1"/>
  <c r="AB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/>
  <c r="I2" i="1"/>
  <c r="I3" i="1"/>
  <c r="I4" i="1"/>
  <c r="I5" i="1"/>
  <c r="I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G7" i="1"/>
  <c r="J7" i="1" s="1"/>
  <c r="K7" i="1" s="1"/>
  <c r="P3" i="1"/>
  <c r="R3" i="1" s="1"/>
  <c r="P4" i="1"/>
  <c r="P5" i="1"/>
  <c r="Q5" i="1" s="1"/>
  <c r="P6" i="1"/>
  <c r="Q6" i="1" s="1"/>
  <c r="P7" i="1"/>
  <c r="Q7" i="1" s="1"/>
  <c r="P2" i="1"/>
  <c r="Q2" i="1" s="1"/>
  <c r="G3" i="1"/>
  <c r="J3" i="1" s="1"/>
  <c r="K3" i="1" s="1"/>
  <c r="G4" i="1"/>
  <c r="J4" i="1" s="1"/>
  <c r="K4" i="1" s="1"/>
  <c r="G5" i="1"/>
  <c r="J5" i="1" s="1"/>
  <c r="K5" i="1" s="1"/>
  <c r="G6" i="1"/>
  <c r="J6" i="1" s="1"/>
  <c r="K6" i="1" s="1"/>
  <c r="G2" i="1"/>
  <c r="W4" i="1" l="1"/>
  <c r="W3" i="1"/>
  <c r="W2" i="1"/>
  <c r="W7" i="1"/>
  <c r="Y3" i="1"/>
  <c r="X3" i="1"/>
  <c r="T3" i="1"/>
  <c r="J2" i="1"/>
  <c r="W6" i="1"/>
  <c r="W5" i="1"/>
  <c r="R2" i="1"/>
  <c r="R7" i="1"/>
  <c r="R6" i="1"/>
  <c r="R5" i="1"/>
  <c r="R4" i="1"/>
  <c r="S3" i="1"/>
  <c r="S4" i="1"/>
  <c r="Q4" i="1"/>
  <c r="Q3" i="1"/>
  <c r="Y2" i="1" l="1"/>
  <c r="X2" i="1"/>
  <c r="T2" i="1"/>
  <c r="Y4" i="1"/>
  <c r="X4" i="1"/>
  <c r="T4" i="1"/>
  <c r="K2" i="1"/>
  <c r="D14" i="2" s="1"/>
  <c r="Y6" i="1"/>
  <c r="X6" i="1"/>
  <c r="T6" i="1"/>
  <c r="Y5" i="1"/>
  <c r="X5" i="1"/>
  <c r="T5" i="1"/>
  <c r="Y7" i="1"/>
  <c r="X7" i="1"/>
  <c r="T7" i="1"/>
  <c r="S2" i="1"/>
  <c r="S5" i="1"/>
  <c r="S6" i="1"/>
  <c r="S7" i="1"/>
  <c r="C16" i="2" l="1"/>
  <c r="G14" i="2"/>
  <c r="G16" i="2"/>
  <c r="G15" i="2"/>
  <c r="G17" i="2"/>
  <c r="G19" i="2"/>
  <c r="G18" i="2"/>
  <c r="C15" i="2"/>
  <c r="H15" i="2" s="1"/>
  <c r="D19" i="2"/>
  <c r="D15" i="2"/>
  <c r="C14" i="2"/>
  <c r="D18" i="2"/>
  <c r="C19" i="2"/>
  <c r="D17" i="2"/>
  <c r="C18" i="2"/>
  <c r="D16" i="2"/>
  <c r="C17" i="2"/>
  <c r="D7" i="2"/>
  <c r="D5" i="2"/>
  <c r="B17" i="2"/>
  <c r="B16" i="2"/>
  <c r="G5" i="2"/>
  <c r="B14" i="2"/>
  <c r="G6" i="2"/>
  <c r="B15" i="2"/>
  <c r="I15" i="2" s="1"/>
  <c r="G7" i="2"/>
  <c r="B19" i="2"/>
  <c r="B18" i="2"/>
  <c r="D6" i="2"/>
  <c r="B6" i="2"/>
  <c r="C6" i="2"/>
  <c r="C7" i="2"/>
  <c r="C5" i="2"/>
  <c r="B5" i="2"/>
  <c r="B7" i="2"/>
  <c r="I18" i="2" l="1"/>
  <c r="H18" i="2"/>
  <c r="I17" i="2"/>
  <c r="H19" i="2"/>
  <c r="I19" i="2"/>
  <c r="G20" i="2"/>
  <c r="H17" i="2"/>
  <c r="I16" i="2"/>
  <c r="H16" i="2"/>
  <c r="F17" i="2"/>
  <c r="F18" i="2"/>
  <c r="E15" i="2"/>
  <c r="F15" i="2"/>
  <c r="F19" i="2"/>
  <c r="E16" i="2"/>
  <c r="F16" i="2"/>
  <c r="E17" i="2"/>
  <c r="E18" i="2"/>
  <c r="E19" i="2"/>
  <c r="D20" i="2"/>
  <c r="C20" i="2"/>
  <c r="D8" i="2"/>
  <c r="B20" i="2"/>
  <c r="I20" i="2" s="1"/>
  <c r="I6" i="2"/>
  <c r="H6" i="2"/>
  <c r="I5" i="2"/>
  <c r="F14" i="2"/>
  <c r="G8" i="2"/>
  <c r="H14" i="2"/>
  <c r="I14" i="2"/>
  <c r="E14" i="2"/>
  <c r="F7" i="2"/>
  <c r="I7" i="2"/>
  <c r="E7" i="2"/>
  <c r="H7" i="2"/>
  <c r="E5" i="2"/>
  <c r="H5" i="2"/>
  <c r="B8" i="2"/>
  <c r="C8" i="2"/>
  <c r="F5" i="2"/>
  <c r="E6" i="2"/>
  <c r="F6" i="2"/>
  <c r="H20" i="2" l="1"/>
  <c r="F20" i="2"/>
  <c r="E20" i="2"/>
  <c r="F8" i="2"/>
  <c r="I8" i="2"/>
  <c r="E8" i="2"/>
  <c r="H8" i="2"/>
</calcChain>
</file>

<file path=xl/sharedStrings.xml><?xml version="1.0" encoding="utf-8"?>
<sst xmlns="http://schemas.openxmlformats.org/spreadsheetml/2006/main" count="148" uniqueCount="93">
  <si>
    <t>seau</t>
  </si>
  <si>
    <t>Ref.</t>
  </si>
  <si>
    <t>Categorie</t>
  </si>
  <si>
    <t>Designations</t>
  </si>
  <si>
    <t>Conditionnement</t>
  </si>
  <si>
    <t>Quantite N</t>
  </si>
  <si>
    <t>Quantite / Forecast N+1</t>
  </si>
  <si>
    <t>Prix Actuel</t>
  </si>
  <si>
    <t>A</t>
  </si>
  <si>
    <t>B</t>
  </si>
  <si>
    <t>C</t>
  </si>
  <si>
    <t>XXX1</t>
  </si>
  <si>
    <t>XXX2</t>
  </si>
  <si>
    <t>XXX3</t>
  </si>
  <si>
    <t>XXX4</t>
  </si>
  <si>
    <t>XXX5</t>
  </si>
  <si>
    <t>XXX6</t>
  </si>
  <si>
    <t>Designation 1</t>
  </si>
  <si>
    <t>Designation 2</t>
  </si>
  <si>
    <t>Designation 3</t>
  </si>
  <si>
    <t>Designation 4</t>
  </si>
  <si>
    <t>Designation 5</t>
  </si>
  <si>
    <t>Designation 6</t>
  </si>
  <si>
    <t>Carton 250 piece</t>
  </si>
  <si>
    <t>Lot de 2</t>
  </si>
  <si>
    <t>1 piece</t>
  </si>
  <si>
    <t>Fournisseur Actuel</t>
  </si>
  <si>
    <t>Fournisseur A</t>
  </si>
  <si>
    <t>Prevision variation volume</t>
  </si>
  <si>
    <t>Fournisseur B</t>
  </si>
  <si>
    <t>Fournisseur C</t>
  </si>
  <si>
    <t>Offre Fourniseur A</t>
  </si>
  <si>
    <t>Offre de Prix Min</t>
  </si>
  <si>
    <t xml:space="preserve">Fournisseurs Min </t>
  </si>
  <si>
    <t xml:space="preserve">Chiffre d'affaire Projection </t>
  </si>
  <si>
    <t>Ecart Valeur / Actuel</t>
  </si>
  <si>
    <t xml:space="preserve">% ecart / actuel </t>
  </si>
  <si>
    <t>Offre Fourniseur B</t>
  </si>
  <si>
    <t>Offre Fourniseur C</t>
  </si>
  <si>
    <t>CA Actuel N</t>
  </si>
  <si>
    <t>Prevision CA N+1</t>
  </si>
  <si>
    <t>% ecart effet volume</t>
  </si>
  <si>
    <t>Montant HT Annuel Actuel</t>
  </si>
  <si>
    <t>Montant HT Annuel Offres la - cher</t>
  </si>
  <si>
    <t>Evo / % Offre / PU Actuel</t>
  </si>
  <si>
    <t>Projection effet volume avec prix actuel</t>
  </si>
  <si>
    <t>Evo Budget Annuel</t>
  </si>
  <si>
    <t>Total HT annuel Brut</t>
  </si>
  <si>
    <t>Ce que vous allez payer en retenant le fournisseur le moins cher / Ligne</t>
  </si>
  <si>
    <t>Le resultat de votre negociation de prix</t>
  </si>
  <si>
    <t>Explications :</t>
  </si>
  <si>
    <t>Chiffre d'affaire Projection 4</t>
  </si>
  <si>
    <t>Choix Fournisseur</t>
  </si>
  <si>
    <t>Offre de Prix Choix</t>
  </si>
  <si>
    <t>L'impact budgetaire annuel de la hausse des volumes</t>
  </si>
  <si>
    <t>Ce que vous allez payer en retenant vos nouveau prix</t>
  </si>
  <si>
    <t>Ce que vous payez actuellement</t>
  </si>
  <si>
    <t>Ce que vous allez payer sans changer de fournisseur ni de conditions</t>
  </si>
  <si>
    <t xml:space="preserve">Resultats des devis ou Appel d'Offres </t>
  </si>
  <si>
    <t>Ecart Valeur Choix  / Actuel</t>
  </si>
  <si>
    <t>% ecart choix / actuel</t>
  </si>
  <si>
    <t xml:space="preserve">Impact / Prix le moins cher ligne / Ligne </t>
  </si>
  <si>
    <t>Impact / Prix Fournisseur(s) retenu(s)</t>
  </si>
  <si>
    <t>Par categorie</t>
  </si>
  <si>
    <t>Par Article</t>
  </si>
  <si>
    <t>L'impact budgetaire annuel de la variation des volumes</t>
  </si>
  <si>
    <t>Montant HT Annuel Offres Fournisseur rertenu</t>
  </si>
  <si>
    <t>Exemple de comparatif des offres tarifaires</t>
  </si>
  <si>
    <t>Désignation</t>
  </si>
  <si>
    <t>Prevision Volume Annuel (U)</t>
  </si>
  <si>
    <t>Code fournisseur</t>
  </si>
  <si>
    <t xml:space="preserve">Designation  fournisseur </t>
  </si>
  <si>
    <t>MOQ</t>
  </si>
  <si>
    <t>PU -Fournisseur</t>
  </si>
  <si>
    <t>Commentaire</t>
  </si>
  <si>
    <t>Annexe 8 – RFQ (Request For Quotation)</t>
  </si>
  <si>
    <t>Ce modèle Excel vous permet de gérer simplement vos demandes de devis auprès de plusieurs fournisseurs et de comparer leurs offres de manière structurée.</t>
  </si>
  <si>
    <t>Renseignez la liste des articles que vous souhaitez acheter (désignation, volumes prévisionnels annuels, conditionnement attendu).</t>
  </si>
  <si>
    <t>Envoyez cette trame aux fournisseurs pour qu’ils complètent leurs prix unitaires, conditions de commande (MOQ) et remarques éventuelles.</t>
  </si>
  <si>
    <t>Reportez les offres reçues de vos fournisseurs.</t>
  </si>
  <si>
    <t>Le tableau calcule automatiquement l’impact sur votre budget (écarts de prix, évolution en valeur et en pourcentage).</t>
  </si>
  <si>
    <t>Cela vous permet de comparer les offres par catégorie et de visualiser les économies potentielles.</t>
  </si>
  <si>
    <t>Vous y trouverez un exemple chiffré montrant comment analyser les propositions des fournisseurs.</t>
  </si>
  <si>
    <t>Cet exemple illustre la manière d’interpréter les écarts et d’identifier l’offre la plus avantageuse.</t>
  </si>
  <si>
    <t>Bonnes pratiques</t>
  </si>
  <si>
    <t>Transmettez toujours la même trame à tous vos fournisseurs pour assurer l’équité et faciliter la comparaison.</t>
  </si>
  <si>
    <t>Conservez une trace écrite des offres et des conditions (emails, PDF, ou version signée du RFQ).</t>
  </si>
  <si>
    <t>N’hésitez pas à négocier en vous appuyant sur les chiffres du comparatif (volumes, prix actuels, écarts constatés).</t>
  </si>
  <si>
    <t>Demande de prix</t>
  </si>
  <si>
    <t>Comment utiliser le fichier  :</t>
  </si>
  <si>
    <t>1. Onglet “RFQ Trame” - Demande de Prix</t>
  </si>
  <si>
    <t>2. Onglet “Comparatif des Prix”</t>
  </si>
  <si>
    <t>3. Onglet “Exemple lecture des offres”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</si>
</sst>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-40C]_-;\-* #,##0.00\ [$€-40C]_-;_-* &quot;-&quot;??\ [$€-40C]_-;_-@_-"/>
    <numFmt numFmtId="165" formatCode="0.000"/>
    <numFmt numFmtId="166" formatCode="_(* #,##0.0000_);_(* \(#,##0.0000\);_(* &quot;-&quot;??_);_(@_)"/>
    <numFmt numFmtId="167" formatCode="_-* #,##0\ [$€-40C]_-;\-* #,##0\ [$€-40C]_-;_-* &quot;-&quot;??\ [$€-40C]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 Nova"/>
      <family val="2"/>
    </font>
    <font>
      <sz val="8"/>
      <name val="Aptos Narrow"/>
      <family val="2"/>
      <scheme val="minor"/>
    </font>
    <font>
      <sz val="11"/>
      <name val="Arial Nova"/>
      <family val="2"/>
    </font>
    <font>
      <sz val="8"/>
      <name val="Arial Nova"/>
      <family val="2"/>
    </font>
    <font>
      <b/>
      <i/>
      <sz val="11"/>
      <name val="Arial Nova"/>
      <family val="2"/>
    </font>
    <font>
      <i/>
      <sz val="11"/>
      <name val="Arial Nova"/>
      <family val="2"/>
    </font>
    <font>
      <b/>
      <i/>
      <sz val="11"/>
      <color theme="3"/>
      <name val="Arial Nova"/>
      <family val="2"/>
    </font>
    <font>
      <b/>
      <sz val="11"/>
      <color theme="0"/>
      <name val="Arial Nova"/>
      <family val="2"/>
    </font>
    <font>
      <b/>
      <i/>
      <sz val="11"/>
      <color theme="0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sz val="26"/>
      <color theme="0"/>
      <name val="Arial Nova"/>
      <family val="2"/>
    </font>
    <font>
      <b/>
      <sz val="26"/>
      <color theme="4"/>
      <name val="Arial Nova"/>
      <family val="2"/>
    </font>
    <font>
      <sz val="26"/>
      <color theme="4"/>
      <name val="Arial Nova"/>
      <family val="2"/>
    </font>
    <font>
      <b/>
      <sz val="10"/>
      <color theme="1"/>
      <name val="Arial Nova"/>
      <family val="2"/>
    </font>
    <font>
      <sz val="10"/>
      <color theme="1"/>
      <name val="Arial Nova"/>
      <family val="2"/>
    </font>
    <font>
      <b/>
      <sz val="20"/>
      <color theme="1"/>
      <name val="Arial Nova"/>
      <family val="2"/>
    </font>
    <font>
      <sz val="14"/>
      <color theme="1"/>
      <name val="Arial Nova"/>
      <family val="2"/>
    </font>
    <font>
      <sz val="11"/>
      <color theme="0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 tint="0.39997558519241921"/>
      </bottom>
      <diagonal/>
    </border>
    <border>
      <left style="thin">
        <color theme="7" tint="0.3999755851924192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43" fontId="4" fillId="0" borderId="0" xfId="1" applyFont="1" applyFill="1"/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2" fontId="4" fillId="0" borderId="0" xfId="0" applyNumberFormat="1" applyFont="1"/>
    <xf numFmtId="10" fontId="4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43" fontId="6" fillId="0" borderId="0" xfId="1" applyFont="1" applyFill="1" applyBorder="1"/>
    <xf numFmtId="9" fontId="6" fillId="0" borderId="0" xfId="3" applyFont="1" applyFill="1" applyBorder="1"/>
    <xf numFmtId="164" fontId="4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4" fontId="4" fillId="0" borderId="0" xfId="2" applyNumberFormat="1" applyFont="1" applyFill="1" applyBorder="1"/>
    <xf numFmtId="164" fontId="2" fillId="0" borderId="0" xfId="0" applyNumberFormat="1" applyFont="1"/>
    <xf numFmtId="164" fontId="2" fillId="0" borderId="0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/>
    <xf numFmtId="4" fontId="8" fillId="0" borderId="0" xfId="1" applyNumberFormat="1" applyFont="1" applyFill="1" applyBorder="1"/>
    <xf numFmtId="4" fontId="4" fillId="0" borderId="0" xfId="1" applyNumberFormat="1" applyFont="1" applyFill="1"/>
    <xf numFmtId="0" fontId="9" fillId="2" borderId="0" xfId="0" applyFont="1" applyFill="1" applyAlignment="1">
      <alignment horizontal="center" vertical="center" wrapText="1"/>
    </xf>
    <xf numFmtId="10" fontId="9" fillId="2" borderId="0" xfId="0" applyNumberFormat="1" applyFont="1" applyFill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0" fontId="9" fillId="6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Border="1"/>
    <xf numFmtId="4" fontId="9" fillId="3" borderId="0" xfId="1" applyNumberFormat="1" applyFont="1" applyFill="1" applyBorder="1" applyAlignment="1">
      <alignment horizontal="center" vertical="center" wrapText="1"/>
    </xf>
    <xf numFmtId="164" fontId="10" fillId="3" borderId="0" xfId="2" applyNumberFormat="1" applyFont="1" applyFill="1" applyBorder="1" applyAlignment="1">
      <alignment horizontal="center" vertical="center" wrapText="1"/>
    </xf>
    <xf numFmtId="164" fontId="7" fillId="0" borderId="0" xfId="2" applyNumberFormat="1" applyFont="1" applyFill="1" applyBorder="1"/>
    <xf numFmtId="10" fontId="10" fillId="3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 indent="1"/>
    </xf>
    <xf numFmtId="0" fontId="13" fillId="7" borderId="0" xfId="0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0" xfId="0" quotePrefix="1" applyFont="1" applyAlignment="1">
      <alignment vertical="center"/>
    </xf>
    <xf numFmtId="0" fontId="17" fillId="0" borderId="0" xfId="0" applyFont="1" applyAlignment="1">
      <alignment vertical="center"/>
    </xf>
    <xf numFmtId="166" fontId="17" fillId="0" borderId="0" xfId="1" applyNumberFormat="1" applyFont="1" applyAlignment="1">
      <alignment vertical="center"/>
    </xf>
    <xf numFmtId="9" fontId="17" fillId="0" borderId="0" xfId="0" applyNumberFormat="1" applyFont="1" applyAlignment="1">
      <alignment vertical="center"/>
    </xf>
    <xf numFmtId="0" fontId="18" fillId="0" borderId="0" xfId="0" applyFont="1"/>
    <xf numFmtId="0" fontId="11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167" fontId="11" fillId="0" borderId="1" xfId="0" applyNumberFormat="1" applyFont="1" applyBorder="1" applyAlignment="1">
      <alignment wrapText="1"/>
    </xf>
    <xf numFmtId="167" fontId="11" fillId="4" borderId="1" xfId="0" applyNumberFormat="1" applyFont="1" applyFill="1" applyBorder="1" applyAlignment="1">
      <alignment wrapText="1"/>
    </xf>
    <xf numFmtId="9" fontId="11" fillId="4" borderId="1" xfId="3" applyFont="1" applyFill="1" applyBorder="1"/>
    <xf numFmtId="9" fontId="9" fillId="2" borderId="1" xfId="3" applyFont="1" applyFill="1" applyBorder="1"/>
    <xf numFmtId="167" fontId="11" fillId="0" borderId="1" xfId="0" applyNumberFormat="1" applyFont="1" applyBorder="1"/>
    <xf numFmtId="9" fontId="11" fillId="0" borderId="1" xfId="3" applyFont="1" applyBorder="1"/>
    <xf numFmtId="9" fontId="9" fillId="6" borderId="1" xfId="3" applyFont="1" applyFill="1" applyBorder="1"/>
    <xf numFmtId="0" fontId="11" fillId="0" borderId="1" xfId="0" applyFont="1" applyBorder="1"/>
    <xf numFmtId="167" fontId="12" fillId="0" borderId="1" xfId="0" applyNumberFormat="1" applyFont="1" applyBorder="1" applyAlignment="1">
      <alignment wrapText="1"/>
    </xf>
    <xf numFmtId="167" fontId="12" fillId="4" borderId="1" xfId="0" applyNumberFormat="1" applyFont="1" applyFill="1" applyBorder="1" applyAlignment="1">
      <alignment wrapText="1"/>
    </xf>
    <xf numFmtId="9" fontId="12" fillId="4" borderId="1" xfId="3" applyFont="1" applyFill="1" applyBorder="1"/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9" fontId="12" fillId="0" borderId="1" xfId="3" applyFont="1" applyFill="1" applyBorder="1"/>
    <xf numFmtId="0" fontId="15" fillId="0" borderId="0" xfId="0" applyFont="1" applyAlignment="1">
      <alignment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39"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64" formatCode="_-* #,##0.00\ [$€-40C]_-;\-* #,##0.00\ [$€-40C]_-;_-* &quot;-&quot;??\ [$€-40C]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64" formatCode="_-* #,##0.00\ [$€-40C]_-;\-* #,##0.00\ [$€-40C]_-;_-* &quot;-&quot;??\ [$€-40C]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64" formatCode="_-* #,##0.00\ [$€-40C]_-;\-* #,##0.00\ [$€-40C]_-;_-* &quot;-&quot;??\ [$€-40C]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64" formatCode="_-* #,##0.00\ [$€-40C]_-;\-* #,##0.00\ [$€-40C]_-;_-* &quot;-&quot;??\ [$€-40C]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65" formatCode="0.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64" formatCode="_-* #,##0.00\ [$€-40C]_-;\-* #,##0.00\ [$€-40C]_-;_-* &quot;-&quot;??\ [$€-40C]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64" formatCode="_-* #,##0.00\ [$€-40C]_-;\-* #,##0.00\ [$€-40C]_-;_-* &quot;-&quot;??\ [$€-40C]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64" formatCode="_-* #,##0.00\ [$€-40C]_-;\-* #,##0.00\ [$€-40C]_-;_-* &quot;-&quot;??\ [$€-40C]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64" formatCode="_-* #,##0.00\ [$€-40C]_-;\-* #,##0.00\ [$€-40C]_-;_-* &quot;-&quot;??\ [$€-40C]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numFmt numFmtId="164" formatCode="_-* #,##0.00\ [$€-40C]_-;\-* #,##0.00\ [$€-40C]_-;_-* &quot;-&quot;??\ [$€-40C]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3"/>
        <name val="Arial Nova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theme="7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theme="7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88AAF6-2F63-4F6A-8528-B9E741D31401}" name="Tableau13" displayName="Tableau13" ref="A2:H22" totalsRowShown="0" headerRowDxfId="9" dataDxfId="0">
  <autoFilter ref="A2:H22" xr:uid="{AFC68955-33D4-46C1-99C9-C1447A931CF3}"/>
  <tableColumns count="8">
    <tableColumn id="1" xr3:uid="{C211EAF0-1F38-461C-A076-41BAD70AAE4A}" name="Désignation" dataDxfId="8"/>
    <tableColumn id="13" xr3:uid="{2F36D2EC-E764-42A4-BD99-1E265B33EE18}" name="Prevision Volume Annuel (U)" dataDxfId="7"/>
    <tableColumn id="12" xr3:uid="{35FDF2A1-BFC7-4230-9DD2-7088DDC8618B}" name="Code fournisseur" dataDxfId="6"/>
    <tableColumn id="11" xr3:uid="{65D1664D-2962-4FF8-A3E1-8DA741D78D8C}" name="Designation  fournisseur " dataDxfId="5"/>
    <tableColumn id="14" xr3:uid="{9B9FF417-4795-4407-86EA-D2A3137B38D0}" name="Conditionnement" dataDxfId="4"/>
    <tableColumn id="4" xr3:uid="{FBC713A5-2870-4AB4-ACD7-DB13FFD33B3C}" name="MOQ" dataDxfId="3"/>
    <tableColumn id="5" xr3:uid="{69A46016-175D-4031-9E6E-4A0522AC719F}" name="PU -Fournisseur" dataDxfId="2"/>
    <tableColumn id="10" xr3:uid="{2B8CCE2E-4034-487A-97C6-D563C5F60D1C}" name="Commentaire" dataDxfId="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566BE6-3F29-4A3B-8A0F-2A2BF4FD3F5B}" name="Tableau1" displayName="Tableau1" ref="A1:Y49" totalsRowShown="0" headerRowDxfId="38" dataDxfId="36" headerRowBorderDxfId="37" tableBorderDxfId="35">
  <autoFilter ref="A1:Y49" xr:uid="{B1566BE6-3F29-4A3B-8A0F-2A2BF4FD3F5B}"/>
  <tableColumns count="25">
    <tableColumn id="1" xr3:uid="{43D41B59-B658-47EF-B979-A94F4132B3BB}" name="Ref." dataDxfId="34"/>
    <tableColumn id="2" xr3:uid="{D351038B-4368-44E2-98D4-777A13F4E2F2}" name="Categorie" dataDxfId="33"/>
    <tableColumn id="3" xr3:uid="{E874862D-2A1A-473E-91F5-CC95B0D57D95}" name="Designations" dataDxfId="32"/>
    <tableColumn id="4" xr3:uid="{BCF0C57E-A941-41B0-ACFA-4978A820B940}" name="Conditionnement" dataDxfId="31"/>
    <tableColumn id="7" xr3:uid="{32AEAE36-3D0C-407F-9CCE-7E71EC3E5ADA}" name="Quantite N" dataDxfId="30" dataCellStyle="Milliers"/>
    <tableColumn id="112" xr3:uid="{D5F4C468-C3E6-4C32-AA1F-A1262DBB806C}" name="Prevision variation volume" dataDxfId="29" dataCellStyle="Milliers"/>
    <tableColumn id="8" xr3:uid="{24FFDEC7-1366-4A90-9649-8071E8087846}" name="Quantite / Forecast N+1" dataDxfId="28" dataCellStyle="Milliers"/>
    <tableColumn id="9" xr3:uid="{16CE9F0F-56F4-4CDD-9DCE-3F17230702B1}" name="Prix Actuel" dataDxfId="27"/>
    <tableColumn id="120" xr3:uid="{ABAEBD3E-7BBE-4361-9AF7-C5ED4890B96C}" name="CA Actuel N" dataDxfId="26" dataCellStyle="Monétaire">
      <calculatedColumnFormula>+IF(Tableau1[[#This Row],[Prix Actuel]]="","",Tableau1[[#This Row],[Prix Actuel]]*Tableau1[[#This Row],[Quantite N]])</calculatedColumnFormula>
    </tableColumn>
    <tableColumn id="10" xr3:uid="{C660B9C9-35DE-4A0B-90F5-1A1F21403E08}" name="Prevision CA N+1" dataDxfId="25" dataCellStyle="Monétaire">
      <calculatedColumnFormula>+IF(Tableau1[[#This Row],[Prix Actuel]]="","",Tableau1[[#This Row],[Prix Actuel]]*Tableau1[[#This Row],[Quantite / Forecast N+1]])</calculatedColumnFormula>
    </tableColumn>
    <tableColumn id="119" xr3:uid="{2A7EC2FC-51CE-42F7-B613-9A6F1B38365C}" name="% ecart effet volume" dataDxfId="24">
      <calculatedColumnFormula>+IF(Tableau1[[#This Row],[Prix Actuel]]="","",(Tableau1[[#This Row],[Prevision CA N+1]]-Tableau1[[#This Row],[CA Actuel N]])/Tableau1[[#This Row],[CA Actuel N]])</calculatedColumnFormula>
    </tableColumn>
    <tableColumn id="11" xr3:uid="{F611AF09-4338-4137-BC74-4E4550E7C4DA}" name="Fournisseur Actuel" dataDxfId="23"/>
    <tableColumn id="115" xr3:uid="{977FEA86-5B60-4F3E-824C-277FC5DE37DA}" name="Offre Fourniseur A" dataDxfId="22"/>
    <tableColumn id="114" xr3:uid="{6D4B4E70-A3E5-4630-82C6-752C2439EB8C}" name="Offre Fourniseur B" dataDxfId="21"/>
    <tableColumn id="113" xr3:uid="{B3704CB7-DD85-43A0-AF07-B6B03AC879D9}" name="Offre Fourniseur C" dataDxfId="20"/>
    <tableColumn id="43" xr3:uid="{C390DCBA-C58F-41B4-AC95-01B46EEC73F1}" name="Offre de Prix Min" dataDxfId="19"/>
    <tableColumn id="45" xr3:uid="{B9BD955B-FD8C-4120-B2E8-7DB0DEA85E55}" name="Fournisseurs Min " dataDxfId="18"/>
    <tableColumn id="46" xr3:uid="{639B68A3-6E8D-451E-A582-5F7875CE1B0B}" name="Chiffre d'affaire Projection " dataDxfId="17"/>
    <tableColumn id="48" xr3:uid="{8D5CF468-15EC-4E3A-A39E-EB73A8FC20B1}" name="Ecart Valeur / Actuel" dataDxfId="16"/>
    <tableColumn id="49" xr3:uid="{E3FA4056-87F4-4864-8E2D-CF8A09976514}" name="% ecart / actuel " dataDxfId="15">
      <calculatedColumnFormula>+IF(Tableau1[[#This Row],[Prix Actuel]]="","",(Tableau1[[#This Row],[Chiffre d''affaire Projection ]]-Tableau1[[#This Row],[Prevision CA N+1]])/Tableau1[[#This Row],[Prevision CA N+1]])</calculatedColumnFormula>
    </tableColumn>
    <tableColumn id="121" xr3:uid="{B78ABA9B-2C74-4043-8C56-9CF313BDE85C}" name="Offre de Prix Choix" dataDxfId="14">
      <calculatedColumnFormula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calculatedColumnFormula>
    </tableColumn>
    <tableColumn id="122" xr3:uid="{C83264F6-D83D-495B-9D97-29A7AB20C8C9}" name="Choix Fournisseur" dataDxfId="13"/>
    <tableColumn id="123" xr3:uid="{3031CF01-DCEC-4A7A-86F2-724B147E9B2D}" name="Chiffre d'affaire Projection 4" dataDxfId="12"/>
    <tableColumn id="124" xr3:uid="{66229523-BBBC-4B03-818C-7F024DD11F97}" name="Ecart Valeur Choix  / Actuel" dataDxfId="11">
      <calculatedColumnFormula>+IF(Tableau1[[#This Row],[Prix Actuel]]="","",Tableau1[[#This Row],[Chiffre d''affaire Projection ]]-Tableau1[[#This Row],[Prevision CA N+1]])</calculatedColumnFormula>
    </tableColumn>
    <tableColumn id="125" xr3:uid="{03E622A7-076E-437F-8179-F93B644AFCEA}" name="% ecart choix / actuel" dataDxfId="10">
      <calculatedColumnFormula>+IF(Tableau1[[#This Row],[Prix Actuel]]="","",(Tableau1[[#This Row],[Chiffre d''affaire Projection ]]-Tableau1[[#This Row],[Prevision CA N+1]])/Tableau1[[#This Row],[Prevision CA N+1]])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286F-93F6-4605-A456-2CE174569195}">
  <dimension ref="A1:A22"/>
  <sheetViews>
    <sheetView showGridLines="0" tabSelected="1" workbookViewId="0"/>
  </sheetViews>
  <sheetFormatPr baseColWidth="10" defaultRowHeight="14.25" x14ac:dyDescent="0.2"/>
  <cols>
    <col min="1" max="16384" width="11.42578125" style="32"/>
  </cols>
  <sheetData>
    <row r="1" spans="1:1" s="35" customFormat="1" ht="33" x14ac:dyDescent="0.45">
      <c r="A1" s="35" t="s">
        <v>75</v>
      </c>
    </row>
    <row r="3" spans="1:1" x14ac:dyDescent="0.2">
      <c r="A3" s="32" t="s">
        <v>76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x14ac:dyDescent="0.2">
      <c r="A7" s="34" t="s">
        <v>77</v>
      </c>
    </row>
    <row r="8" spans="1:1" x14ac:dyDescent="0.2">
      <c r="A8" s="34" t="s">
        <v>78</v>
      </c>
    </row>
    <row r="10" spans="1:1" x14ac:dyDescent="0.2">
      <c r="A10" s="33" t="s">
        <v>91</v>
      </c>
    </row>
    <row r="11" spans="1:1" x14ac:dyDescent="0.2">
      <c r="A11" s="34" t="s">
        <v>79</v>
      </c>
    </row>
    <row r="12" spans="1:1" x14ac:dyDescent="0.2">
      <c r="A12" s="34" t="s">
        <v>80</v>
      </c>
    </row>
    <row r="13" spans="1:1" x14ac:dyDescent="0.2">
      <c r="A13" s="34" t="s">
        <v>81</v>
      </c>
    </row>
    <row r="15" spans="1:1" s="33" customFormat="1" x14ac:dyDescent="0.2">
      <c r="A15" s="33" t="s">
        <v>92</v>
      </c>
    </row>
    <row r="16" spans="1:1" x14ac:dyDescent="0.2">
      <c r="A16" s="34" t="s">
        <v>82</v>
      </c>
    </row>
    <row r="17" spans="1:1" x14ac:dyDescent="0.2">
      <c r="A17" s="34" t="s">
        <v>83</v>
      </c>
    </row>
    <row r="19" spans="1:1" s="33" customFormat="1" x14ac:dyDescent="0.2">
      <c r="A19" s="33" t="s">
        <v>84</v>
      </c>
    </row>
    <row r="20" spans="1:1" x14ac:dyDescent="0.2">
      <c r="A20" s="34" t="s">
        <v>85</v>
      </c>
    </row>
    <row r="21" spans="1:1" x14ac:dyDescent="0.2">
      <c r="A21" s="34" t="s">
        <v>86</v>
      </c>
    </row>
    <row r="22" spans="1:1" x14ac:dyDescent="0.2">
      <c r="A22" s="34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10D3-165E-41FA-8A52-94237645A647}">
  <dimension ref="A1:H22"/>
  <sheetViews>
    <sheetView workbookViewId="0">
      <selection sqref="A1:XFD1"/>
    </sheetView>
  </sheetViews>
  <sheetFormatPr baseColWidth="10" defaultRowHeight="14.25" x14ac:dyDescent="0.2"/>
  <cols>
    <col min="1" max="1" width="22.28515625" style="32" bestFit="1" customWidth="1"/>
    <col min="2" max="2" width="15" style="32" customWidth="1"/>
    <col min="3" max="3" width="21.42578125" style="32" bestFit="1" customWidth="1"/>
    <col min="4" max="4" width="28.42578125" style="32" bestFit="1" customWidth="1"/>
    <col min="5" max="5" width="28.42578125" style="32" customWidth="1"/>
    <col min="6" max="6" width="23.5703125" style="32" bestFit="1" customWidth="1"/>
    <col min="7" max="7" width="21.5703125" style="32" bestFit="1" customWidth="1"/>
    <col min="8" max="8" width="18" style="32" bestFit="1" customWidth="1"/>
    <col min="9" max="16384" width="11.42578125" style="32"/>
  </cols>
  <sheetData>
    <row r="1" spans="1:8" s="39" customFormat="1" ht="33" x14ac:dyDescent="0.45">
      <c r="A1" s="38" t="s">
        <v>88</v>
      </c>
    </row>
    <row r="2" spans="1:8" ht="42.75" x14ac:dyDescent="0.2">
      <c r="A2" s="36" t="s">
        <v>68</v>
      </c>
      <c r="B2" s="37" t="s">
        <v>69</v>
      </c>
      <c r="C2" s="36" t="s">
        <v>70</v>
      </c>
      <c r="D2" s="36" t="s">
        <v>71</v>
      </c>
      <c r="E2" s="36" t="s">
        <v>4</v>
      </c>
      <c r="F2" s="36" t="s">
        <v>72</v>
      </c>
      <c r="G2" s="36" t="s">
        <v>73</v>
      </c>
      <c r="H2" s="36" t="s">
        <v>74</v>
      </c>
    </row>
    <row r="3" spans="1:8" s="41" customFormat="1" ht="12.75" x14ac:dyDescent="0.2">
      <c r="A3" s="40" t="s">
        <v>17</v>
      </c>
      <c r="B3" s="40">
        <v>6050.0000000000009</v>
      </c>
      <c r="C3" s="40"/>
      <c r="D3" s="40"/>
      <c r="E3" s="40"/>
      <c r="F3" s="40"/>
      <c r="G3" s="40"/>
      <c r="H3" s="40"/>
    </row>
    <row r="4" spans="1:8" s="41" customFormat="1" ht="12.75" x14ac:dyDescent="0.2">
      <c r="A4" s="40" t="s">
        <v>18</v>
      </c>
      <c r="B4" s="40">
        <v>3794.9999999999995</v>
      </c>
      <c r="C4" s="40"/>
      <c r="D4" s="40"/>
      <c r="E4" s="40"/>
      <c r="F4" s="40"/>
      <c r="G4" s="40"/>
      <c r="H4" s="40"/>
    </row>
    <row r="5" spans="1:8" s="41" customFormat="1" ht="12.75" x14ac:dyDescent="0.2">
      <c r="A5" s="40" t="s">
        <v>19</v>
      </c>
      <c r="B5" s="40">
        <v>4000</v>
      </c>
      <c r="C5" s="40"/>
      <c r="D5" s="40"/>
      <c r="E5" s="40"/>
      <c r="F5" s="40"/>
      <c r="G5" s="40"/>
      <c r="H5" s="40"/>
    </row>
    <row r="6" spans="1:8" s="41" customFormat="1" ht="12.75" x14ac:dyDescent="0.2">
      <c r="A6" s="42" t="s">
        <v>20</v>
      </c>
      <c r="B6" s="40">
        <v>15000</v>
      </c>
      <c r="C6" s="40"/>
      <c r="D6" s="40"/>
      <c r="E6" s="40"/>
      <c r="F6" s="40"/>
      <c r="G6" s="40"/>
      <c r="H6" s="40"/>
    </row>
    <row r="7" spans="1:8" s="41" customFormat="1" ht="12.75" x14ac:dyDescent="0.2">
      <c r="A7" s="40" t="s">
        <v>21</v>
      </c>
      <c r="B7" s="40">
        <v>9000</v>
      </c>
      <c r="C7" s="40"/>
      <c r="D7" s="40"/>
      <c r="E7" s="40"/>
      <c r="F7" s="40"/>
      <c r="G7" s="40"/>
      <c r="H7" s="40"/>
    </row>
    <row r="8" spans="1:8" s="41" customFormat="1" ht="12.75" x14ac:dyDescent="0.2">
      <c r="A8" s="40" t="s">
        <v>22</v>
      </c>
      <c r="B8" s="40">
        <v>14000</v>
      </c>
      <c r="C8" s="40"/>
      <c r="D8" s="40"/>
      <c r="E8" s="40"/>
      <c r="F8" s="40"/>
      <c r="G8" s="40"/>
      <c r="H8" s="40"/>
    </row>
    <row r="9" spans="1:8" s="41" customFormat="1" ht="12.75" x14ac:dyDescent="0.2">
      <c r="A9" s="40"/>
      <c r="B9" s="40"/>
      <c r="C9" s="40"/>
      <c r="D9" s="40"/>
      <c r="E9" s="40"/>
      <c r="F9" s="40"/>
      <c r="G9" s="40"/>
      <c r="H9" s="40"/>
    </row>
    <row r="10" spans="1:8" s="41" customFormat="1" ht="12.75" x14ac:dyDescent="0.2">
      <c r="A10" s="40"/>
      <c r="B10" s="40"/>
      <c r="C10" s="40"/>
      <c r="D10" s="40"/>
      <c r="E10" s="40"/>
      <c r="F10" s="40"/>
      <c r="G10" s="40"/>
      <c r="H10" s="40"/>
    </row>
    <row r="11" spans="1:8" s="41" customFormat="1" ht="12.75" x14ac:dyDescent="0.2">
      <c r="A11" s="40"/>
      <c r="B11" s="40"/>
      <c r="C11" s="40"/>
      <c r="D11" s="40"/>
      <c r="E11" s="40"/>
      <c r="F11" s="40"/>
      <c r="G11" s="40"/>
      <c r="H11" s="40"/>
    </row>
    <row r="12" spans="1:8" s="41" customFormat="1" ht="12.75" x14ac:dyDescent="0.2">
      <c r="A12" s="40"/>
      <c r="B12" s="40"/>
      <c r="C12" s="40"/>
      <c r="D12" s="40"/>
      <c r="E12" s="40"/>
      <c r="F12" s="40"/>
      <c r="G12" s="40"/>
      <c r="H12" s="40"/>
    </row>
    <row r="13" spans="1:8" s="41" customFormat="1" ht="12.75" x14ac:dyDescent="0.2">
      <c r="A13" s="40"/>
      <c r="B13" s="40"/>
      <c r="C13" s="40"/>
      <c r="D13" s="40"/>
      <c r="E13" s="40"/>
      <c r="F13" s="40"/>
      <c r="G13" s="40"/>
      <c r="H13" s="40"/>
    </row>
    <row r="14" spans="1:8" s="41" customFormat="1" ht="12.75" x14ac:dyDescent="0.2">
      <c r="A14" s="40"/>
      <c r="B14" s="40"/>
      <c r="C14" s="40"/>
      <c r="D14" s="40"/>
      <c r="E14" s="40"/>
      <c r="F14" s="40"/>
      <c r="G14" s="40"/>
      <c r="H14" s="40"/>
    </row>
    <row r="15" spans="1:8" s="41" customFormat="1" ht="12.75" x14ac:dyDescent="0.2">
      <c r="A15" s="40"/>
      <c r="B15" s="40"/>
      <c r="C15" s="40"/>
      <c r="D15" s="40"/>
      <c r="E15" s="40"/>
      <c r="F15" s="40"/>
      <c r="G15" s="40"/>
      <c r="H15" s="40"/>
    </row>
    <row r="16" spans="1:8" s="41" customFormat="1" ht="12.75" x14ac:dyDescent="0.2">
      <c r="A16" s="40"/>
      <c r="B16" s="40"/>
      <c r="C16" s="40"/>
      <c r="D16" s="40"/>
      <c r="E16" s="40"/>
      <c r="F16" s="40"/>
      <c r="G16" s="40"/>
      <c r="H16" s="40"/>
    </row>
    <row r="17" spans="1:8" s="41" customFormat="1" ht="12.75" x14ac:dyDescent="0.2">
      <c r="A17" s="40"/>
      <c r="B17" s="40"/>
      <c r="C17" s="40"/>
      <c r="D17" s="40"/>
      <c r="E17" s="40"/>
      <c r="F17" s="40"/>
      <c r="G17" s="40"/>
      <c r="H17" s="40"/>
    </row>
    <row r="18" spans="1:8" s="41" customFormat="1" ht="12.75" x14ac:dyDescent="0.2">
      <c r="A18" s="43"/>
      <c r="B18" s="43"/>
      <c r="C18" s="43"/>
      <c r="D18" s="43"/>
      <c r="E18" s="43"/>
      <c r="F18" s="43"/>
      <c r="G18" s="44"/>
      <c r="H18" s="44"/>
    </row>
    <row r="19" spans="1:8" s="41" customFormat="1" ht="12.75" x14ac:dyDescent="0.2">
      <c r="A19" s="43"/>
      <c r="B19" s="43"/>
      <c r="C19" s="43"/>
      <c r="D19" s="43"/>
      <c r="E19" s="43"/>
      <c r="F19" s="43"/>
      <c r="G19" s="44"/>
      <c r="H19" s="44"/>
    </row>
    <row r="20" spans="1:8" s="41" customFormat="1" ht="12.75" x14ac:dyDescent="0.2">
      <c r="A20" s="43"/>
      <c r="B20" s="43"/>
      <c r="C20" s="43"/>
      <c r="D20" s="43"/>
      <c r="E20" s="43"/>
      <c r="F20" s="43"/>
      <c r="G20" s="44"/>
      <c r="H20" s="44"/>
    </row>
    <row r="21" spans="1:8" s="41" customFormat="1" ht="12.75" x14ac:dyDescent="0.2">
      <c r="A21" s="43"/>
      <c r="B21" s="43"/>
      <c r="C21" s="43"/>
      <c r="D21" s="43"/>
      <c r="E21" s="43"/>
      <c r="F21" s="43"/>
      <c r="G21" s="45"/>
      <c r="H21" s="45"/>
    </row>
    <row r="22" spans="1:8" s="41" customFormat="1" ht="12.75" x14ac:dyDescent="0.2">
      <c r="A22" s="43"/>
      <c r="B22" s="43"/>
      <c r="C22" s="43"/>
      <c r="D22" s="43"/>
      <c r="E22" s="43"/>
      <c r="F22" s="43"/>
      <c r="G22" s="43"/>
      <c r="H22" s="4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5776C-0589-4C05-B68B-EE6BD8237F76}">
  <dimension ref="A1:AB49"/>
  <sheetViews>
    <sheetView zoomScaleNormal="100" workbookViewId="0">
      <pane xSplit="3" ySplit="1" topLeftCell="D2" activePane="bottomRight" state="frozen"/>
      <selection activeCell="K16" sqref="K16"/>
      <selection pane="topRight" activeCell="K16" sqref="K16"/>
      <selection pane="bottomLeft" activeCell="K16" sqref="K16"/>
      <selection pane="bottomRight" sqref="A1:XFD1048576"/>
    </sheetView>
  </sheetViews>
  <sheetFormatPr baseColWidth="10" defaultRowHeight="14.25" x14ac:dyDescent="0.2"/>
  <cols>
    <col min="1" max="1" width="11.5703125" style="1" bestFit="1" customWidth="1"/>
    <col min="2" max="2" width="13.140625" style="1" customWidth="1"/>
    <col min="3" max="3" width="19.140625" style="1" bestFit="1" customWidth="1"/>
    <col min="4" max="4" width="20.7109375" style="1" customWidth="1"/>
    <col min="5" max="6" width="15.140625" style="2" customWidth="1"/>
    <col min="7" max="7" width="15.42578125" style="22" customWidth="1"/>
    <col min="8" max="8" width="13" style="1" customWidth="1"/>
    <col min="9" max="10" width="14.5703125" style="20" customWidth="1"/>
    <col min="11" max="11" width="16.42578125" style="6" customWidth="1"/>
    <col min="12" max="12" width="16.85546875" style="1" customWidth="1"/>
    <col min="13" max="15" width="12.7109375" style="1" customWidth="1"/>
    <col min="16" max="16" width="17.140625" style="1" customWidth="1"/>
    <col min="17" max="17" width="19.42578125" style="1" bestFit="1" customWidth="1"/>
    <col min="18" max="18" width="16" style="1" customWidth="1"/>
    <col min="19" max="19" width="13.85546875" style="1" customWidth="1"/>
    <col min="20" max="20" width="12.7109375" style="1" customWidth="1"/>
    <col min="21" max="21" width="17.140625" style="1" customWidth="1"/>
    <col min="22" max="22" width="19.42578125" style="1" bestFit="1" customWidth="1"/>
    <col min="23" max="23" width="16" style="1" customWidth="1"/>
    <col min="24" max="24" width="13.85546875" style="1" customWidth="1"/>
    <col min="25" max="25" width="12.7109375" style="1" customWidth="1"/>
    <col min="26" max="27" width="11.42578125" style="1"/>
    <col min="28" max="28" width="0" style="1" hidden="1" customWidth="1"/>
    <col min="29" max="16384" width="11.42578125" style="1"/>
  </cols>
  <sheetData>
    <row r="1" spans="1:28" s="3" customFormat="1" ht="42.75" x14ac:dyDescent="0.2">
      <c r="A1" s="7" t="s">
        <v>1</v>
      </c>
      <c r="B1" s="4" t="s">
        <v>2</v>
      </c>
      <c r="C1" s="4" t="s">
        <v>3</v>
      </c>
      <c r="D1" s="4" t="s">
        <v>4</v>
      </c>
      <c r="E1" s="8" t="s">
        <v>5</v>
      </c>
      <c r="F1" s="8" t="s">
        <v>28</v>
      </c>
      <c r="G1" s="28" t="s">
        <v>6</v>
      </c>
      <c r="H1" s="4" t="s">
        <v>7</v>
      </c>
      <c r="I1" s="19" t="s">
        <v>39</v>
      </c>
      <c r="J1" s="29" t="s">
        <v>40</v>
      </c>
      <c r="K1" s="31" t="s">
        <v>41</v>
      </c>
      <c r="L1" s="4" t="s">
        <v>26</v>
      </c>
      <c r="M1" s="9" t="s">
        <v>31</v>
      </c>
      <c r="N1" s="9" t="s">
        <v>37</v>
      </c>
      <c r="O1" s="9" t="s">
        <v>38</v>
      </c>
      <c r="P1" s="23" t="s">
        <v>32</v>
      </c>
      <c r="Q1" s="23" t="s">
        <v>33</v>
      </c>
      <c r="R1" s="23" t="s">
        <v>34</v>
      </c>
      <c r="S1" s="23" t="s">
        <v>35</v>
      </c>
      <c r="T1" s="24" t="s">
        <v>36</v>
      </c>
      <c r="U1" s="25" t="s">
        <v>53</v>
      </c>
      <c r="V1" s="25" t="s">
        <v>52</v>
      </c>
      <c r="W1" s="25" t="s">
        <v>51</v>
      </c>
      <c r="X1" s="25" t="s">
        <v>59</v>
      </c>
      <c r="Y1" s="26" t="s">
        <v>60</v>
      </c>
    </row>
    <row r="2" spans="1:28" x14ac:dyDescent="0.2">
      <c r="A2" s="10" t="s">
        <v>11</v>
      </c>
      <c r="B2" s="11" t="s">
        <v>8</v>
      </c>
      <c r="C2" s="1" t="s">
        <v>17</v>
      </c>
      <c r="D2" s="10" t="s">
        <v>23</v>
      </c>
      <c r="E2" s="27">
        <v>5500</v>
      </c>
      <c r="F2" s="13">
        <v>0.1</v>
      </c>
      <c r="G2" s="21">
        <f>+Tableau1[[#This Row],[Quantite N]]*(1+Tableau1[[#This Row],[Prevision variation volume]])</f>
        <v>6050.0000000000009</v>
      </c>
      <c r="H2" s="5">
        <v>10.5</v>
      </c>
      <c r="I2" s="17">
        <f>+IF(Tableau1[[#This Row],[Prix Actuel]]="","",Tableau1[[#This Row],[Prix Actuel]]*Tableau1[[#This Row],[Quantite N]])</f>
        <v>57750</v>
      </c>
      <c r="J2" s="30">
        <f>+IF(Tableau1[[#This Row],[Prix Actuel]]="","",Tableau1[[#This Row],[Prix Actuel]]*Tableau1[[#This Row],[Quantite / Forecast N+1]])</f>
        <v>63525.000000000007</v>
      </c>
      <c r="K2" s="6">
        <f>+IF(Tableau1[[#This Row],[Prix Actuel]]="","",(Tableau1[[#This Row],[Prevision CA N+1]]-Tableau1[[#This Row],[CA Actuel N]])/Tableau1[[#This Row],[CA Actuel N]])</f>
        <v>0.10000000000000013</v>
      </c>
      <c r="L2" s="1" t="s">
        <v>27</v>
      </c>
      <c r="M2" s="15">
        <v>10.45</v>
      </c>
      <c r="N2" s="15">
        <v>11</v>
      </c>
      <c r="O2" s="15">
        <v>10.3</v>
      </c>
      <c r="P2" s="18">
        <f>MIN(Tableau1[[#This Row],[Offre Fourniseur A]],Tableau1[[#This Row],[Offre Fourniseur B]],Tableau1[[#This Row],[Offre Fourniseur C]])</f>
        <v>10.3</v>
      </c>
      <c r="Q2" s="1" t="str">
        <f>+IF(Tableau1[[#This Row],[Offre de Prix Min]]=Tableau1[[#This Row],[Offre Fourniseur A]],Tableau1[[#Headers],[Offre Fourniseur A]],IF(Tableau1[[#This Row],[Offre de Prix Min]]=Tableau1[[#This Row],[Offre Fourniseur B]],Tableau1[[#Headers],[Offre Fourniseur B]],IF(Tableau1[[#This Row],[Offre de Prix Min]]=Tableau1[[#This Row],[Offre Fourniseur C]],Tableau1[[#Headers],[Offre Fourniseur C]],"Aucune Offre")))</f>
        <v>Offre Fourniseur C</v>
      </c>
      <c r="R2" s="17">
        <f>+Tableau1[[#This Row],[Offre de Prix Min]]*Tableau1[[#This Row],[Quantite / Forecast N+1]]</f>
        <v>62315.000000000015</v>
      </c>
      <c r="S2" s="14">
        <f>+Tableau1[[#This Row],[Chiffre d''affaire Projection ]]-Tableau1[[#This Row],[Prevision CA N+1]]</f>
        <v>-1209.9999999999927</v>
      </c>
      <c r="T2" s="14">
        <f>+IF(Tableau1[[#This Row],[Prix Actuel]]="","",(Tableau1[[#This Row],[Chiffre d''affaire Projection ]]-Tableau1[[#This Row],[Prevision CA N+1]])/Tableau1[[#This Row],[Prevision CA N+1]])</f>
        <v>-1.9047619047618931E-2</v>
      </c>
      <c r="U2" s="14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>11</v>
      </c>
      <c r="V2" s="1" t="s">
        <v>37</v>
      </c>
      <c r="W2" s="17">
        <f>+Tableau1[[#This Row],[Offre de Prix Choix]]*Tableau1[[#This Row],[Quantite / Forecast N+1]]</f>
        <v>66550.000000000015</v>
      </c>
      <c r="X2" s="14">
        <f>+IF(Tableau1[[#This Row],[Prix Actuel]]="","",Tableau1[[#This Row],[Chiffre d''affaire Projection ]]-Tableau1[[#This Row],[Prevision CA N+1]])</f>
        <v>-1209.9999999999927</v>
      </c>
      <c r="Y2" s="14">
        <f>+IF(Tableau1[[#This Row],[Prix Actuel]]="","",(Tableau1[[#This Row],[Chiffre d''affaire Projection ]]-Tableau1[[#This Row],[Prevision CA N+1]])/Tableau1[[#This Row],[Prevision CA N+1]])</f>
        <v>-1.9047619047618931E-2</v>
      </c>
      <c r="AB2" s="1" t="str">
        <f>+Tableau1[[#Headers],[Offre Fourniseur A]]</f>
        <v>Offre Fourniseur A</v>
      </c>
    </row>
    <row r="3" spans="1:28" x14ac:dyDescent="0.2">
      <c r="A3" s="10" t="s">
        <v>12</v>
      </c>
      <c r="B3" s="11" t="s">
        <v>9</v>
      </c>
      <c r="C3" s="1" t="s">
        <v>18</v>
      </c>
      <c r="D3" s="10" t="s">
        <v>23</v>
      </c>
      <c r="E3" s="27">
        <v>3300</v>
      </c>
      <c r="F3" s="13">
        <v>0.15</v>
      </c>
      <c r="G3" s="21">
        <f>+Tableau1[[#This Row],[Quantite N]]*(1+Tableau1[[#This Row],[Prevision variation volume]])</f>
        <v>3794.9999999999995</v>
      </c>
      <c r="H3" s="5">
        <v>8.99</v>
      </c>
      <c r="I3" s="17">
        <f>+IF(Tableau1[[#This Row],[Prix Actuel]]="","",Tableau1[[#This Row],[Prix Actuel]]*Tableau1[[#This Row],[Quantite N]])</f>
        <v>29667</v>
      </c>
      <c r="J3" s="30">
        <f>+IF(Tableau1[[#This Row],[Prix Actuel]]="","",Tableau1[[#This Row],[Prix Actuel]]*Tableau1[[#This Row],[Quantite / Forecast N+1]])</f>
        <v>34117.049999999996</v>
      </c>
      <c r="K3" s="6">
        <f>+IF(Tableau1[[#This Row],[Prix Actuel]]="","",(Tableau1[[#This Row],[Prevision CA N+1]]-Tableau1[[#This Row],[CA Actuel N]])/Tableau1[[#This Row],[CA Actuel N]])</f>
        <v>0.14999999999999986</v>
      </c>
      <c r="L3" s="1" t="s">
        <v>27</v>
      </c>
      <c r="M3" s="15">
        <v>9</v>
      </c>
      <c r="N3" s="15">
        <v>8.75</v>
      </c>
      <c r="O3" s="15">
        <v>8.9</v>
      </c>
      <c r="P3" s="18">
        <f>MIN(Tableau1[[#This Row],[Offre Fourniseur A]],Tableau1[[#This Row],[Offre Fourniseur B]],Tableau1[[#This Row],[Offre Fourniseur C]])</f>
        <v>8.75</v>
      </c>
      <c r="Q3" s="1" t="str">
        <f>+IF(Tableau1[[#This Row],[Offre de Prix Min]]=Tableau1[[#This Row],[Offre Fourniseur A]],Tableau1[[#Headers],[Offre Fourniseur A]],IF(Tableau1[[#This Row],[Offre de Prix Min]]=Tableau1[[#This Row],[Offre Fourniseur B]],Tableau1[[#Headers],[Offre Fourniseur B]],IF(Tableau1[[#This Row],[Offre de Prix Min]]=Tableau1[[#This Row],[Offre Fourniseur C]],Tableau1[[#Headers],[Offre Fourniseur C]],"Aucune Offre")))</f>
        <v>Offre Fourniseur B</v>
      </c>
      <c r="R3" s="17">
        <f>+Tableau1[[#This Row],[Offre de Prix Min]]*Tableau1[[#This Row],[Quantite / Forecast N+1]]</f>
        <v>33206.249999999993</v>
      </c>
      <c r="S3" s="14">
        <f>+Tableau1[[#This Row],[Chiffre d''affaire Projection ]]-Tableau1[[#This Row],[Prevision CA N+1]]</f>
        <v>-910.80000000000291</v>
      </c>
      <c r="T3" s="14">
        <f>+IF(Tableau1[[#This Row],[Prix Actuel]]="","",(Tableau1[[#This Row],[Chiffre d''affaire Projection ]]-Tableau1[[#This Row],[Prevision CA N+1]])/Tableau1[[#This Row],[Prevision CA N+1]])</f>
        <v>-2.6696329254727563E-2</v>
      </c>
      <c r="U3" s="14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>8.75</v>
      </c>
      <c r="V3" s="1" t="s">
        <v>37</v>
      </c>
      <c r="W3" s="17">
        <f>+Tableau1[[#This Row],[Offre de Prix Choix]]*Tableau1[[#This Row],[Quantite / Forecast N+1]]</f>
        <v>33206.249999999993</v>
      </c>
      <c r="X3" s="14">
        <f>+IF(Tableau1[[#This Row],[Prix Actuel]]="","",Tableau1[[#This Row],[Chiffre d''affaire Projection ]]-Tableau1[[#This Row],[Prevision CA N+1]])</f>
        <v>-910.80000000000291</v>
      </c>
      <c r="Y3" s="14">
        <f>+IF(Tableau1[[#This Row],[Prix Actuel]]="","",(Tableau1[[#This Row],[Chiffre d''affaire Projection ]]-Tableau1[[#This Row],[Prevision CA N+1]])/Tableau1[[#This Row],[Prevision CA N+1]])</f>
        <v>-2.6696329254727563E-2</v>
      </c>
      <c r="AB3" s="1" t="str">
        <f>+Tableau1[[#Headers],[Offre Fourniseur B]]</f>
        <v>Offre Fourniseur B</v>
      </c>
    </row>
    <row r="4" spans="1:28" x14ac:dyDescent="0.2">
      <c r="A4" s="10" t="s">
        <v>13</v>
      </c>
      <c r="B4" s="11" t="s">
        <v>10</v>
      </c>
      <c r="C4" s="1" t="s">
        <v>19</v>
      </c>
      <c r="D4" s="10" t="s">
        <v>25</v>
      </c>
      <c r="E4" s="27">
        <v>4000</v>
      </c>
      <c r="F4" s="13">
        <v>0</v>
      </c>
      <c r="G4" s="21">
        <f>+Tableau1[[#This Row],[Quantite N]]*(1+Tableau1[[#This Row],[Prevision variation volume]])</f>
        <v>4000</v>
      </c>
      <c r="H4" s="5">
        <v>6</v>
      </c>
      <c r="I4" s="17">
        <f>+IF(Tableau1[[#This Row],[Prix Actuel]]="","",Tableau1[[#This Row],[Prix Actuel]]*Tableau1[[#This Row],[Quantite N]])</f>
        <v>24000</v>
      </c>
      <c r="J4" s="30">
        <f>+IF(Tableau1[[#This Row],[Prix Actuel]]="","",Tableau1[[#This Row],[Prix Actuel]]*Tableau1[[#This Row],[Quantite / Forecast N+1]])</f>
        <v>24000</v>
      </c>
      <c r="K4" s="6">
        <f>+IF(Tableau1[[#This Row],[Prix Actuel]]="","",(Tableau1[[#This Row],[Prevision CA N+1]]-Tableau1[[#This Row],[CA Actuel N]])/Tableau1[[#This Row],[CA Actuel N]])</f>
        <v>0</v>
      </c>
      <c r="L4" s="1" t="s">
        <v>27</v>
      </c>
      <c r="M4" s="15">
        <v>6</v>
      </c>
      <c r="N4" s="15">
        <v>6.5</v>
      </c>
      <c r="O4" s="15">
        <v>7</v>
      </c>
      <c r="P4" s="18">
        <f>MIN(Tableau1[[#This Row],[Offre Fourniseur A]],Tableau1[[#This Row],[Offre Fourniseur B]],Tableau1[[#This Row],[Offre Fourniseur C]])</f>
        <v>6</v>
      </c>
      <c r="Q4" s="1" t="str">
        <f>+IF(Tableau1[[#This Row],[Offre de Prix Min]]=Tableau1[[#This Row],[Offre Fourniseur A]],Tableau1[[#Headers],[Offre Fourniseur A]],IF(Tableau1[[#This Row],[Offre de Prix Min]]=Tableau1[[#This Row],[Offre Fourniseur B]],Tableau1[[#Headers],[Offre Fourniseur B]],IF(Tableau1[[#This Row],[Offre de Prix Min]]=Tableau1[[#This Row],[Offre Fourniseur C]],Tableau1[[#Headers],[Offre Fourniseur C]],"Aucune Offre")))</f>
        <v>Offre Fourniseur A</v>
      </c>
      <c r="R4" s="17">
        <f>+Tableau1[[#This Row],[Offre de Prix Min]]*Tableau1[[#This Row],[Quantite / Forecast N+1]]</f>
        <v>24000</v>
      </c>
      <c r="S4" s="14">
        <f>+Tableau1[[#This Row],[Chiffre d''affaire Projection ]]-Tableau1[[#This Row],[Prevision CA N+1]]</f>
        <v>0</v>
      </c>
      <c r="T4" s="14">
        <f>+IF(Tableau1[[#This Row],[Prix Actuel]]="","",(Tableau1[[#This Row],[Chiffre d''affaire Projection ]]-Tableau1[[#This Row],[Prevision CA N+1]])/Tableau1[[#This Row],[Prevision CA N+1]])</f>
        <v>0</v>
      </c>
      <c r="U4" s="14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>6</v>
      </c>
      <c r="V4" s="1" t="s">
        <v>31</v>
      </c>
      <c r="W4" s="17">
        <f>+Tableau1[[#This Row],[Offre de Prix Choix]]*Tableau1[[#This Row],[Quantite / Forecast N+1]]</f>
        <v>24000</v>
      </c>
      <c r="X4" s="14">
        <f>+IF(Tableau1[[#This Row],[Prix Actuel]]="","",Tableau1[[#This Row],[Chiffre d''affaire Projection ]]-Tableau1[[#This Row],[Prevision CA N+1]])</f>
        <v>0</v>
      </c>
      <c r="Y4" s="14">
        <f>+IF(Tableau1[[#This Row],[Prix Actuel]]="","",(Tableau1[[#This Row],[Chiffre d''affaire Projection ]]-Tableau1[[#This Row],[Prevision CA N+1]])/Tableau1[[#This Row],[Prevision CA N+1]])</f>
        <v>0</v>
      </c>
      <c r="AB4" s="1" t="str">
        <f>+Tableau1[[#Headers],[Offre Fourniseur C]]</f>
        <v>Offre Fourniseur C</v>
      </c>
    </row>
    <row r="5" spans="1:28" x14ac:dyDescent="0.2">
      <c r="A5" s="10" t="s">
        <v>14</v>
      </c>
      <c r="B5" s="11" t="s">
        <v>8</v>
      </c>
      <c r="C5" s="1" t="s">
        <v>20</v>
      </c>
      <c r="D5" s="10" t="s">
        <v>24</v>
      </c>
      <c r="E5" s="27">
        <v>15000</v>
      </c>
      <c r="F5" s="13">
        <v>0</v>
      </c>
      <c r="G5" s="21">
        <f>+Tableau1[[#This Row],[Quantite N]]*(1+Tableau1[[#This Row],[Prevision variation volume]])</f>
        <v>15000</v>
      </c>
      <c r="H5" s="5">
        <v>3</v>
      </c>
      <c r="I5" s="17">
        <f>+IF(Tableau1[[#This Row],[Prix Actuel]]="","",Tableau1[[#This Row],[Prix Actuel]]*Tableau1[[#This Row],[Quantite N]])</f>
        <v>45000</v>
      </c>
      <c r="J5" s="30">
        <f>+IF(Tableau1[[#This Row],[Prix Actuel]]="","",Tableau1[[#This Row],[Prix Actuel]]*Tableau1[[#This Row],[Quantite / Forecast N+1]])</f>
        <v>45000</v>
      </c>
      <c r="K5" s="6">
        <f>+IF(Tableau1[[#This Row],[Prix Actuel]]="","",(Tableau1[[#This Row],[Prevision CA N+1]]-Tableau1[[#This Row],[CA Actuel N]])/Tableau1[[#This Row],[CA Actuel N]])</f>
        <v>0</v>
      </c>
      <c r="L5" s="1" t="s">
        <v>29</v>
      </c>
      <c r="M5" s="15">
        <v>3</v>
      </c>
      <c r="N5" s="15">
        <v>2.95</v>
      </c>
      <c r="O5" s="15">
        <v>3.5</v>
      </c>
      <c r="P5" s="18">
        <f>MIN(Tableau1[[#This Row],[Offre Fourniseur A]],Tableau1[[#This Row],[Offre Fourniseur B]],Tableau1[[#This Row],[Offre Fourniseur C]])</f>
        <v>2.95</v>
      </c>
      <c r="Q5" s="1" t="str">
        <f>+IF(Tableau1[[#This Row],[Offre de Prix Min]]=Tableau1[[#This Row],[Offre Fourniseur A]],Tableau1[[#Headers],[Offre Fourniseur A]],IF(Tableau1[[#This Row],[Offre de Prix Min]]=Tableau1[[#This Row],[Offre Fourniseur B]],Tableau1[[#Headers],[Offre Fourniseur B]],IF(Tableau1[[#This Row],[Offre de Prix Min]]=Tableau1[[#This Row],[Offre Fourniseur C]],Tableau1[[#Headers],[Offre Fourniseur C]],"Aucune Offre")))</f>
        <v>Offre Fourniseur B</v>
      </c>
      <c r="R5" s="17">
        <f>+Tableau1[[#This Row],[Offre de Prix Min]]*Tableau1[[#This Row],[Quantite / Forecast N+1]]</f>
        <v>44250</v>
      </c>
      <c r="S5" s="14">
        <f>+Tableau1[[#This Row],[Chiffre d''affaire Projection ]]-Tableau1[[#This Row],[Prevision CA N+1]]</f>
        <v>-750</v>
      </c>
      <c r="T5" s="14">
        <f>+IF(Tableau1[[#This Row],[Prix Actuel]]="","",(Tableau1[[#This Row],[Chiffre d''affaire Projection ]]-Tableau1[[#This Row],[Prevision CA N+1]])/Tableau1[[#This Row],[Prevision CA N+1]])</f>
        <v>-1.6666666666666666E-2</v>
      </c>
      <c r="U5" s="14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>2.95</v>
      </c>
      <c r="V5" s="1" t="s">
        <v>37</v>
      </c>
      <c r="W5" s="17">
        <f>+Tableau1[[#This Row],[Offre de Prix Choix]]*Tableau1[[#This Row],[Quantite / Forecast N+1]]</f>
        <v>44250</v>
      </c>
      <c r="X5" s="14">
        <f>+IF(Tableau1[[#This Row],[Prix Actuel]]="","",Tableau1[[#This Row],[Chiffre d''affaire Projection ]]-Tableau1[[#This Row],[Prevision CA N+1]])</f>
        <v>-750</v>
      </c>
      <c r="Y5" s="14">
        <f>+IF(Tableau1[[#This Row],[Prix Actuel]]="","",(Tableau1[[#This Row],[Chiffre d''affaire Projection ]]-Tableau1[[#This Row],[Prevision CA N+1]])/Tableau1[[#This Row],[Prevision CA N+1]])</f>
        <v>-1.6666666666666666E-2</v>
      </c>
    </row>
    <row r="6" spans="1:28" x14ac:dyDescent="0.2">
      <c r="A6" s="10" t="s">
        <v>15</v>
      </c>
      <c r="B6" s="11" t="s">
        <v>9</v>
      </c>
      <c r="C6" s="1" t="s">
        <v>21</v>
      </c>
      <c r="D6" s="10" t="s">
        <v>0</v>
      </c>
      <c r="E6" s="27">
        <v>9000</v>
      </c>
      <c r="F6" s="13">
        <v>0</v>
      </c>
      <c r="G6" s="21">
        <f>+Tableau1[[#This Row],[Quantite N]]*(1+Tableau1[[#This Row],[Prevision variation volume]])</f>
        <v>9000</v>
      </c>
      <c r="H6" s="5">
        <v>3.5</v>
      </c>
      <c r="I6" s="17">
        <f>+IF(Tableau1[[#This Row],[Prix Actuel]]="","",Tableau1[[#This Row],[Prix Actuel]]*Tableau1[[#This Row],[Quantite N]])</f>
        <v>31500</v>
      </c>
      <c r="J6" s="30">
        <f>+IF(Tableau1[[#This Row],[Prix Actuel]]="","",Tableau1[[#This Row],[Prix Actuel]]*Tableau1[[#This Row],[Quantite / Forecast N+1]])</f>
        <v>31500</v>
      </c>
      <c r="K6" s="6">
        <f>+IF(Tableau1[[#This Row],[Prix Actuel]]="","",(Tableau1[[#This Row],[Prevision CA N+1]]-Tableau1[[#This Row],[CA Actuel N]])/Tableau1[[#This Row],[CA Actuel N]])</f>
        <v>0</v>
      </c>
      <c r="L6" s="1" t="s">
        <v>27</v>
      </c>
      <c r="M6" s="15">
        <v>3.45</v>
      </c>
      <c r="N6" s="15">
        <v>3.55</v>
      </c>
      <c r="O6" s="15">
        <v>3.45</v>
      </c>
      <c r="P6" s="18">
        <f>MIN(Tableau1[[#This Row],[Offre Fourniseur A]],Tableau1[[#This Row],[Offre Fourniseur B]],Tableau1[[#This Row],[Offre Fourniseur C]])</f>
        <v>3.45</v>
      </c>
      <c r="Q6" s="1" t="str">
        <f>+IF(Tableau1[[#This Row],[Offre de Prix Min]]=Tableau1[[#This Row],[Offre Fourniseur A]],Tableau1[[#Headers],[Offre Fourniseur A]],IF(Tableau1[[#This Row],[Offre de Prix Min]]=Tableau1[[#This Row],[Offre Fourniseur B]],Tableau1[[#Headers],[Offre Fourniseur B]],IF(Tableau1[[#This Row],[Offre de Prix Min]]=Tableau1[[#This Row],[Offre Fourniseur C]],Tableau1[[#Headers],[Offre Fourniseur C]],"Aucune Offre")))</f>
        <v>Offre Fourniseur A</v>
      </c>
      <c r="R6" s="17">
        <f>+Tableau1[[#This Row],[Offre de Prix Min]]*Tableau1[[#This Row],[Quantite / Forecast N+1]]</f>
        <v>31050</v>
      </c>
      <c r="S6" s="14">
        <f>+Tableau1[[#This Row],[Chiffre d''affaire Projection ]]-Tableau1[[#This Row],[Prevision CA N+1]]</f>
        <v>-450</v>
      </c>
      <c r="T6" s="14">
        <f>+IF(Tableau1[[#This Row],[Prix Actuel]]="","",(Tableau1[[#This Row],[Chiffre d''affaire Projection ]]-Tableau1[[#This Row],[Prevision CA N+1]])/Tableau1[[#This Row],[Prevision CA N+1]])</f>
        <v>-1.4285714285714285E-2</v>
      </c>
      <c r="U6" s="14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>3.55</v>
      </c>
      <c r="V6" s="1" t="s">
        <v>37</v>
      </c>
      <c r="W6" s="17">
        <f>+Tableau1[[#This Row],[Offre de Prix Choix]]*Tableau1[[#This Row],[Quantite / Forecast N+1]]</f>
        <v>31950</v>
      </c>
      <c r="X6" s="14">
        <f>+IF(Tableau1[[#This Row],[Prix Actuel]]="","",Tableau1[[#This Row],[Chiffre d''affaire Projection ]]-Tableau1[[#This Row],[Prevision CA N+1]])</f>
        <v>-450</v>
      </c>
      <c r="Y6" s="14">
        <f>+IF(Tableau1[[#This Row],[Prix Actuel]]="","",(Tableau1[[#This Row],[Chiffre d''affaire Projection ]]-Tableau1[[#This Row],[Prevision CA N+1]])/Tableau1[[#This Row],[Prevision CA N+1]])</f>
        <v>-1.4285714285714285E-2</v>
      </c>
    </row>
    <row r="7" spans="1:28" x14ac:dyDescent="0.2">
      <c r="A7" s="10" t="s">
        <v>16</v>
      </c>
      <c r="B7" s="11" t="s">
        <v>10</v>
      </c>
      <c r="C7" s="1" t="s">
        <v>22</v>
      </c>
      <c r="D7" s="10" t="s">
        <v>23</v>
      </c>
      <c r="E7" s="27">
        <v>7000</v>
      </c>
      <c r="F7" s="13">
        <v>1</v>
      </c>
      <c r="G7" s="21">
        <f>+Tableau1[[#This Row],[Quantite N]]*(1+Tableau1[[#This Row],[Prevision variation volume]])</f>
        <v>14000</v>
      </c>
      <c r="H7" s="5">
        <v>3</v>
      </c>
      <c r="I7" s="17">
        <f>+IF(Tableau1[[#This Row],[Prix Actuel]]="","",Tableau1[[#This Row],[Prix Actuel]]*Tableau1[[#This Row],[Quantite N]])</f>
        <v>21000</v>
      </c>
      <c r="J7" s="30">
        <f>+IF(Tableau1[[#This Row],[Prix Actuel]]="","",Tableau1[[#This Row],[Prix Actuel]]*Tableau1[[#This Row],[Quantite / Forecast N+1]])</f>
        <v>42000</v>
      </c>
      <c r="K7" s="6">
        <f>+IF(Tableau1[[#This Row],[Prix Actuel]]="","",(Tableau1[[#This Row],[Prevision CA N+1]]-Tableau1[[#This Row],[CA Actuel N]])/Tableau1[[#This Row],[CA Actuel N]])</f>
        <v>1</v>
      </c>
      <c r="L7" s="1" t="s">
        <v>30</v>
      </c>
      <c r="M7" s="15">
        <v>2.5</v>
      </c>
      <c r="N7" s="15">
        <v>3</v>
      </c>
      <c r="O7" s="15">
        <v>2.75</v>
      </c>
      <c r="P7" s="18">
        <f>MIN(Tableau1[[#This Row],[Offre Fourniseur A]],Tableau1[[#This Row],[Offre Fourniseur B]],Tableau1[[#This Row],[Offre Fourniseur C]])</f>
        <v>2.5</v>
      </c>
      <c r="Q7" s="1" t="str">
        <f>+IF(Tableau1[[#This Row],[Offre de Prix Min]]=Tableau1[[#This Row],[Offre Fourniseur A]],Tableau1[[#Headers],[Offre Fourniseur A]],IF(Tableau1[[#This Row],[Offre de Prix Min]]=Tableau1[[#This Row],[Offre Fourniseur B]],Tableau1[[#Headers],[Offre Fourniseur B]],IF(Tableau1[[#This Row],[Offre de Prix Min]]=Tableau1[[#This Row],[Offre Fourniseur C]],Tableau1[[#Headers],[Offre Fourniseur C]],"Aucune Offre")))</f>
        <v>Offre Fourniseur A</v>
      </c>
      <c r="R7" s="17">
        <f>+Tableau1[[#This Row],[Offre de Prix Min]]*Tableau1[[#This Row],[Quantite / Forecast N+1]]</f>
        <v>35000</v>
      </c>
      <c r="S7" s="14">
        <f>+Tableau1[[#This Row],[Chiffre d''affaire Projection ]]-Tableau1[[#This Row],[Prevision CA N+1]]</f>
        <v>-7000</v>
      </c>
      <c r="T7" s="14">
        <f>+IF(Tableau1[[#This Row],[Prix Actuel]]="","",(Tableau1[[#This Row],[Chiffre d''affaire Projection ]]-Tableau1[[#This Row],[Prevision CA N+1]])/Tableau1[[#This Row],[Prevision CA N+1]])</f>
        <v>-0.16666666666666666</v>
      </c>
      <c r="U7" s="14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>2.5</v>
      </c>
      <c r="V7" s="1" t="s">
        <v>31</v>
      </c>
      <c r="W7" s="17">
        <f>+Tableau1[[#This Row],[Offre de Prix Choix]]*Tableau1[[#This Row],[Quantite / Forecast N+1]]</f>
        <v>35000</v>
      </c>
      <c r="X7" s="14">
        <f>+IF(Tableau1[[#This Row],[Prix Actuel]]="","",Tableau1[[#This Row],[Chiffre d''affaire Projection ]]-Tableau1[[#This Row],[Prevision CA N+1]])</f>
        <v>-7000</v>
      </c>
      <c r="Y7" s="14">
        <f>+IF(Tableau1[[#This Row],[Prix Actuel]]="","",(Tableau1[[#This Row],[Chiffre d''affaire Projection ]]-Tableau1[[#This Row],[Prevision CA N+1]])/Tableau1[[#This Row],[Prevision CA N+1]])</f>
        <v>-0.16666666666666666</v>
      </c>
    </row>
    <row r="8" spans="1:28" x14ac:dyDescent="0.2">
      <c r="A8" s="10"/>
      <c r="B8" s="11"/>
      <c r="D8" s="10"/>
      <c r="E8" s="27"/>
      <c r="F8" s="12"/>
      <c r="G8" s="21" t="str">
        <f>+IF(Tableau1[[#This Row],[Prix Actuel]]="","",Tableau1[[#This Row],[Quantite N]]*(1+Tableau1[[#This Row],[Prevision variation volume]]))</f>
        <v/>
      </c>
      <c r="I8" s="17" t="str">
        <f>+IF(Tableau1[[#This Row],[Prix Actuel]]="","",Tableau1[[#This Row],[Prix Actuel]]*Tableau1[[#This Row],[Quantite N]])</f>
        <v/>
      </c>
      <c r="J8" s="17" t="str">
        <f>+IF(Tableau1[[#This Row],[Prix Actuel]]="","",Tableau1[[#This Row],[Prix Actuel]]*Tableau1[[#This Row],[Quantite / Forecast N+1]])</f>
        <v/>
      </c>
      <c r="K8" s="6" t="str">
        <f>+IF(Tableau1[[#This Row],[Prix Actuel]]="","",(Tableau1[[#This Row],[Prevision CA N+1]]-Tableau1[[#This Row],[CA Actuel N]])/Tableau1[[#This Row],[CA Actuel N]])</f>
        <v/>
      </c>
      <c r="M8" s="15"/>
      <c r="N8" s="15"/>
      <c r="O8" s="15"/>
      <c r="P8" s="16"/>
      <c r="R8" s="5"/>
      <c r="S8" s="14" t="str">
        <f>+IF(Tableau1[[#This Row],[Prix Actuel]]="","",Tableau1[[#This Row],[Chiffre d''affaire Projection ]]-Tableau1[[#This Row],[Prevision CA N+1]])</f>
        <v/>
      </c>
      <c r="T8" s="14" t="str">
        <f>+IF(Tableau1[[#This Row],[Prix Actuel]]="","",(Tableau1[[#This Row],[Chiffre d''affaire Projection ]]-Tableau1[[#This Row],[Prevision CA N+1]])/Tableau1[[#This Row],[Prevision CA N+1]])</f>
        <v/>
      </c>
      <c r="U8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8" s="5"/>
      <c r="X8" s="14" t="str">
        <f>+IF(Tableau1[[#This Row],[Prix Actuel]]="","",Tableau1[[#This Row],[Chiffre d''affaire Projection ]]-Tableau1[[#This Row],[Prevision CA N+1]])</f>
        <v/>
      </c>
      <c r="Y8" s="14" t="str">
        <f>+IF(Tableau1[[#This Row],[Prix Actuel]]="","",(Tableau1[[#This Row],[Chiffre d''affaire Projection ]]-Tableau1[[#This Row],[Prevision CA N+1]])/Tableau1[[#This Row],[Prevision CA N+1]])</f>
        <v/>
      </c>
    </row>
    <row r="9" spans="1:28" x14ac:dyDescent="0.2">
      <c r="A9" s="10"/>
      <c r="B9" s="11"/>
      <c r="D9" s="10"/>
      <c r="E9" s="27"/>
      <c r="F9" s="12"/>
      <c r="G9" s="21" t="str">
        <f>+IF(Tableau1[[#This Row],[Prix Actuel]]="","",Tableau1[[#This Row],[Quantite N]]*(1+Tableau1[[#This Row],[Prevision variation volume]]))</f>
        <v/>
      </c>
      <c r="I9" s="17" t="str">
        <f>+IF(Tableau1[[#This Row],[Prix Actuel]]="","",Tableau1[[#This Row],[Prix Actuel]]*Tableau1[[#This Row],[Quantite N]])</f>
        <v/>
      </c>
      <c r="J9" s="17" t="str">
        <f>+IF(Tableau1[[#This Row],[Prix Actuel]]="","",Tableau1[[#This Row],[Prix Actuel]]*Tableau1[[#This Row],[Quantite / Forecast N+1]])</f>
        <v/>
      </c>
      <c r="K9" s="6" t="str">
        <f>+IF(Tableau1[[#This Row],[Prix Actuel]]="","",(Tableau1[[#This Row],[Prevision CA N+1]]-Tableau1[[#This Row],[CA Actuel N]])/Tableau1[[#This Row],[CA Actuel N]])</f>
        <v/>
      </c>
      <c r="M9" s="15"/>
      <c r="N9" s="15"/>
      <c r="O9" s="15"/>
      <c r="P9" s="16"/>
      <c r="R9" s="5"/>
      <c r="S9" s="14" t="str">
        <f>+IF(Tableau1[[#This Row],[Prix Actuel]]="","",Tableau1[[#This Row],[Chiffre d''affaire Projection ]]-Tableau1[[#This Row],[Prevision CA N+1]])</f>
        <v/>
      </c>
      <c r="T9" s="14" t="str">
        <f>+IF(Tableau1[[#This Row],[Prix Actuel]]="","",(Tableau1[[#This Row],[Chiffre d''affaire Projection ]]-Tableau1[[#This Row],[Prevision CA N+1]])/Tableau1[[#This Row],[Prevision CA N+1]])</f>
        <v/>
      </c>
      <c r="U9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9" s="5"/>
      <c r="X9" s="14" t="str">
        <f>+IF(Tableau1[[#This Row],[Prix Actuel]]="","",Tableau1[[#This Row],[Chiffre d''affaire Projection ]]-Tableau1[[#This Row],[Prevision CA N+1]])</f>
        <v/>
      </c>
      <c r="Y9" s="14" t="str">
        <f>+IF(Tableau1[[#This Row],[Prix Actuel]]="","",(Tableau1[[#This Row],[Chiffre d''affaire Projection ]]-Tableau1[[#This Row],[Prevision CA N+1]])/Tableau1[[#This Row],[Prevision CA N+1]])</f>
        <v/>
      </c>
    </row>
    <row r="10" spans="1:28" x14ac:dyDescent="0.2">
      <c r="A10" s="10"/>
      <c r="B10" s="11"/>
      <c r="D10" s="10"/>
      <c r="E10" s="27"/>
      <c r="F10" s="12"/>
      <c r="G10" s="21" t="str">
        <f>+IF(Tableau1[[#This Row],[Prix Actuel]]="","",Tableau1[[#This Row],[Quantite N]]*(1+Tableau1[[#This Row],[Prevision variation volume]]))</f>
        <v/>
      </c>
      <c r="I10" s="17" t="str">
        <f>+IF(Tableau1[[#This Row],[Prix Actuel]]="","",Tableau1[[#This Row],[Prix Actuel]]*Tableau1[[#This Row],[Quantite N]])</f>
        <v/>
      </c>
      <c r="J10" s="17" t="str">
        <f>+IF(Tableau1[[#This Row],[Prix Actuel]]="","",Tableau1[[#This Row],[Prix Actuel]]*Tableau1[[#This Row],[Quantite / Forecast N+1]])</f>
        <v/>
      </c>
      <c r="K10" s="6" t="str">
        <f>+IF(Tableau1[[#This Row],[Prix Actuel]]="","",(Tableau1[[#This Row],[Prevision CA N+1]]-Tableau1[[#This Row],[CA Actuel N]])/Tableau1[[#This Row],[CA Actuel N]])</f>
        <v/>
      </c>
      <c r="M10" s="15"/>
      <c r="N10" s="15"/>
      <c r="O10" s="15"/>
      <c r="P10" s="16"/>
      <c r="R10" s="5"/>
      <c r="S10" s="14" t="str">
        <f>+IF(Tableau1[[#This Row],[Prix Actuel]]="","",Tableau1[[#This Row],[Chiffre d''affaire Projection ]]-Tableau1[[#This Row],[Prevision CA N+1]])</f>
        <v/>
      </c>
      <c r="T10" s="14" t="str">
        <f>+IF(Tableau1[[#This Row],[Prix Actuel]]="","",(Tableau1[[#This Row],[Chiffre d''affaire Projection ]]-Tableau1[[#This Row],[Prevision CA N+1]])/Tableau1[[#This Row],[Prevision CA N+1]])</f>
        <v/>
      </c>
      <c r="U10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10" s="5"/>
      <c r="X10" s="14" t="str">
        <f>+IF(Tableau1[[#This Row],[Prix Actuel]]="","",Tableau1[[#This Row],[Chiffre d''affaire Projection ]]-Tableau1[[#This Row],[Prevision CA N+1]])</f>
        <v/>
      </c>
      <c r="Y10" s="14" t="str">
        <f>+IF(Tableau1[[#This Row],[Prix Actuel]]="","",(Tableau1[[#This Row],[Chiffre d''affaire Projection ]]-Tableau1[[#This Row],[Prevision CA N+1]])/Tableau1[[#This Row],[Prevision CA N+1]])</f>
        <v/>
      </c>
    </row>
    <row r="11" spans="1:28" x14ac:dyDescent="0.2">
      <c r="A11" s="10"/>
      <c r="B11" s="11"/>
      <c r="D11" s="10"/>
      <c r="E11" s="27"/>
      <c r="F11" s="12"/>
      <c r="G11" s="21" t="str">
        <f>+IF(Tableau1[[#This Row],[Prix Actuel]]="","",Tableau1[[#This Row],[Quantite N]]*(1+Tableau1[[#This Row],[Prevision variation volume]]))</f>
        <v/>
      </c>
      <c r="I11" s="17" t="str">
        <f>+IF(Tableau1[[#This Row],[Prix Actuel]]="","",Tableau1[[#This Row],[Prix Actuel]]*Tableau1[[#This Row],[Quantite N]])</f>
        <v/>
      </c>
      <c r="J11" s="17" t="str">
        <f>+IF(Tableau1[[#This Row],[Prix Actuel]]="","",Tableau1[[#This Row],[Prix Actuel]]*Tableau1[[#This Row],[Quantite / Forecast N+1]])</f>
        <v/>
      </c>
      <c r="K11" s="6" t="str">
        <f>+IF(Tableau1[[#This Row],[Prix Actuel]]="","",(Tableau1[[#This Row],[Prevision CA N+1]]-Tableau1[[#This Row],[CA Actuel N]])/Tableau1[[#This Row],[CA Actuel N]])</f>
        <v/>
      </c>
      <c r="M11" s="15"/>
      <c r="N11" s="15"/>
      <c r="O11" s="15"/>
      <c r="P11" s="16"/>
      <c r="R11" s="5"/>
      <c r="S11" s="14" t="str">
        <f>+IF(Tableau1[[#This Row],[Prix Actuel]]="","",Tableau1[[#This Row],[Chiffre d''affaire Projection ]]-Tableau1[[#This Row],[Prevision CA N+1]])</f>
        <v/>
      </c>
      <c r="T11" s="14" t="str">
        <f>+IF(Tableau1[[#This Row],[Prix Actuel]]="","",(Tableau1[[#This Row],[Chiffre d''affaire Projection ]]-Tableau1[[#This Row],[Prevision CA N+1]])/Tableau1[[#This Row],[Prevision CA N+1]])</f>
        <v/>
      </c>
      <c r="U11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11" s="5"/>
      <c r="X11" s="14" t="str">
        <f>+IF(Tableau1[[#This Row],[Prix Actuel]]="","",Tableau1[[#This Row],[Chiffre d''affaire Projection ]]-Tableau1[[#This Row],[Prevision CA N+1]])</f>
        <v/>
      </c>
      <c r="Y11" s="14" t="str">
        <f>+IF(Tableau1[[#This Row],[Prix Actuel]]="","",(Tableau1[[#This Row],[Chiffre d''affaire Projection ]]-Tableau1[[#This Row],[Prevision CA N+1]])/Tableau1[[#This Row],[Prevision CA N+1]])</f>
        <v/>
      </c>
    </row>
    <row r="12" spans="1:28" x14ac:dyDescent="0.2">
      <c r="A12" s="10"/>
      <c r="B12" s="11"/>
      <c r="D12" s="10"/>
      <c r="E12" s="27"/>
      <c r="F12" s="12"/>
      <c r="G12" s="21" t="str">
        <f>+IF(Tableau1[[#This Row],[Prix Actuel]]="","",Tableau1[[#This Row],[Quantite N]]*(1+Tableau1[[#This Row],[Prevision variation volume]]))</f>
        <v/>
      </c>
      <c r="I12" s="17" t="str">
        <f>+IF(Tableau1[[#This Row],[Prix Actuel]]="","",Tableau1[[#This Row],[Prix Actuel]]*Tableau1[[#This Row],[Quantite N]])</f>
        <v/>
      </c>
      <c r="J12" s="17" t="str">
        <f>+IF(Tableau1[[#This Row],[Prix Actuel]]="","",Tableau1[[#This Row],[Prix Actuel]]*Tableau1[[#This Row],[Quantite / Forecast N+1]])</f>
        <v/>
      </c>
      <c r="K12" s="6" t="str">
        <f>+IF(Tableau1[[#This Row],[Prix Actuel]]="","",(Tableau1[[#This Row],[Prevision CA N+1]]-Tableau1[[#This Row],[CA Actuel N]])/Tableau1[[#This Row],[CA Actuel N]])</f>
        <v/>
      </c>
      <c r="M12" s="15"/>
      <c r="N12" s="15"/>
      <c r="O12" s="15"/>
      <c r="P12" s="16"/>
      <c r="R12" s="5"/>
      <c r="S12" s="14" t="str">
        <f>+IF(Tableau1[[#This Row],[Prix Actuel]]="","",Tableau1[[#This Row],[Chiffre d''affaire Projection ]]-Tableau1[[#This Row],[Prevision CA N+1]])</f>
        <v/>
      </c>
      <c r="T12" s="14" t="str">
        <f>+IF(Tableau1[[#This Row],[Prix Actuel]]="","",(Tableau1[[#This Row],[Chiffre d''affaire Projection ]]-Tableau1[[#This Row],[Prevision CA N+1]])/Tableau1[[#This Row],[Prevision CA N+1]])</f>
        <v/>
      </c>
      <c r="U12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12" s="5"/>
      <c r="X12" s="14" t="str">
        <f>+IF(Tableau1[[#This Row],[Prix Actuel]]="","",Tableau1[[#This Row],[Chiffre d''affaire Projection ]]-Tableau1[[#This Row],[Prevision CA N+1]])</f>
        <v/>
      </c>
      <c r="Y12" s="14" t="str">
        <f>+IF(Tableau1[[#This Row],[Prix Actuel]]="","",(Tableau1[[#This Row],[Chiffre d''affaire Projection ]]-Tableau1[[#This Row],[Prevision CA N+1]])/Tableau1[[#This Row],[Prevision CA N+1]])</f>
        <v/>
      </c>
    </row>
    <row r="13" spans="1:28" x14ac:dyDescent="0.2">
      <c r="A13" s="10"/>
      <c r="B13" s="11"/>
      <c r="D13" s="10"/>
      <c r="E13" s="27"/>
      <c r="F13" s="12"/>
      <c r="G13" s="21" t="str">
        <f>+IF(Tableau1[[#This Row],[Prix Actuel]]="","",Tableau1[[#This Row],[Quantite N]]*(1+Tableau1[[#This Row],[Prevision variation volume]]))</f>
        <v/>
      </c>
      <c r="I13" s="17" t="str">
        <f>+IF(Tableau1[[#This Row],[Prix Actuel]]="","",Tableau1[[#This Row],[Prix Actuel]]*Tableau1[[#This Row],[Quantite N]])</f>
        <v/>
      </c>
      <c r="J13" s="17" t="str">
        <f>+IF(Tableau1[[#This Row],[Prix Actuel]]="","",Tableau1[[#This Row],[Prix Actuel]]*Tableau1[[#This Row],[Quantite / Forecast N+1]])</f>
        <v/>
      </c>
      <c r="K13" s="6" t="str">
        <f>+IF(Tableau1[[#This Row],[Prix Actuel]]="","",(Tableau1[[#This Row],[Prevision CA N+1]]-Tableau1[[#This Row],[CA Actuel N]])/Tableau1[[#This Row],[CA Actuel N]])</f>
        <v/>
      </c>
      <c r="M13" s="15"/>
      <c r="N13" s="15"/>
      <c r="O13" s="15"/>
      <c r="P13" s="16"/>
      <c r="R13" s="5"/>
      <c r="S13" s="14" t="str">
        <f>+IF(Tableau1[[#This Row],[Prix Actuel]]="","",Tableau1[[#This Row],[Chiffre d''affaire Projection ]]-Tableau1[[#This Row],[Prevision CA N+1]])</f>
        <v/>
      </c>
      <c r="T13" s="14" t="str">
        <f>+IF(Tableau1[[#This Row],[Prix Actuel]]="","",(Tableau1[[#This Row],[Chiffre d''affaire Projection ]]-Tableau1[[#This Row],[Prevision CA N+1]])/Tableau1[[#This Row],[Prevision CA N+1]])</f>
        <v/>
      </c>
      <c r="U13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13" s="5"/>
      <c r="X13" s="14" t="str">
        <f>+IF(Tableau1[[#This Row],[Prix Actuel]]="","",Tableau1[[#This Row],[Chiffre d''affaire Projection ]]-Tableau1[[#This Row],[Prevision CA N+1]])</f>
        <v/>
      </c>
      <c r="Y13" s="14" t="str">
        <f>+IF(Tableau1[[#This Row],[Prix Actuel]]="","",(Tableau1[[#This Row],[Chiffre d''affaire Projection ]]-Tableau1[[#This Row],[Prevision CA N+1]])/Tableau1[[#This Row],[Prevision CA N+1]])</f>
        <v/>
      </c>
    </row>
    <row r="14" spans="1:28" x14ac:dyDescent="0.2">
      <c r="A14" s="10"/>
      <c r="B14" s="11"/>
      <c r="D14" s="10"/>
      <c r="E14" s="27"/>
      <c r="F14" s="12"/>
      <c r="G14" s="21" t="str">
        <f>+IF(Tableau1[[#This Row],[Prix Actuel]]="","",Tableau1[[#This Row],[Quantite N]]*(1+Tableau1[[#This Row],[Prevision variation volume]]))</f>
        <v/>
      </c>
      <c r="I14" s="17" t="str">
        <f>+IF(Tableau1[[#This Row],[Prix Actuel]]="","",Tableau1[[#This Row],[Prix Actuel]]*Tableau1[[#This Row],[Quantite N]])</f>
        <v/>
      </c>
      <c r="J14" s="17" t="str">
        <f>+IF(Tableau1[[#This Row],[Prix Actuel]]="","",Tableau1[[#This Row],[Prix Actuel]]*Tableau1[[#This Row],[Quantite / Forecast N+1]])</f>
        <v/>
      </c>
      <c r="K14" s="6" t="str">
        <f>+IF(Tableau1[[#This Row],[Prix Actuel]]="","",(Tableau1[[#This Row],[Prevision CA N+1]]-Tableau1[[#This Row],[CA Actuel N]])/Tableau1[[#This Row],[CA Actuel N]])</f>
        <v/>
      </c>
      <c r="M14" s="15"/>
      <c r="N14" s="15"/>
      <c r="O14" s="15"/>
      <c r="P14" s="16"/>
      <c r="R14" s="5"/>
      <c r="S14" s="14" t="str">
        <f>+IF(Tableau1[[#This Row],[Prix Actuel]]="","",Tableau1[[#This Row],[Chiffre d''affaire Projection ]]-Tableau1[[#This Row],[Prevision CA N+1]])</f>
        <v/>
      </c>
      <c r="T14" s="14" t="str">
        <f>+IF(Tableau1[[#This Row],[Prix Actuel]]="","",(Tableau1[[#This Row],[Chiffre d''affaire Projection ]]-Tableau1[[#This Row],[Prevision CA N+1]])/Tableau1[[#This Row],[Prevision CA N+1]])</f>
        <v/>
      </c>
      <c r="U14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14" s="5"/>
      <c r="X14" s="14" t="str">
        <f>+IF(Tableau1[[#This Row],[Prix Actuel]]="","",Tableau1[[#This Row],[Chiffre d''affaire Projection ]]-Tableau1[[#This Row],[Prevision CA N+1]])</f>
        <v/>
      </c>
      <c r="Y14" s="14" t="str">
        <f>+IF(Tableau1[[#This Row],[Prix Actuel]]="","",(Tableau1[[#This Row],[Chiffre d''affaire Projection ]]-Tableau1[[#This Row],[Prevision CA N+1]])/Tableau1[[#This Row],[Prevision CA N+1]])</f>
        <v/>
      </c>
    </row>
    <row r="15" spans="1:28" x14ac:dyDescent="0.2">
      <c r="A15" s="10"/>
      <c r="B15" s="11"/>
      <c r="D15" s="10"/>
      <c r="E15" s="27"/>
      <c r="F15" s="12"/>
      <c r="G15" s="21" t="str">
        <f>+IF(Tableau1[[#This Row],[Prix Actuel]]="","",Tableau1[[#This Row],[Quantite N]]*(1+Tableau1[[#This Row],[Prevision variation volume]]))</f>
        <v/>
      </c>
      <c r="I15" s="17" t="str">
        <f>+IF(Tableau1[[#This Row],[Prix Actuel]]="","",Tableau1[[#This Row],[Prix Actuel]]*Tableau1[[#This Row],[Quantite N]])</f>
        <v/>
      </c>
      <c r="J15" s="17" t="str">
        <f>+IF(Tableau1[[#This Row],[Prix Actuel]]="","",Tableau1[[#This Row],[Prix Actuel]]*Tableau1[[#This Row],[Quantite / Forecast N+1]])</f>
        <v/>
      </c>
      <c r="K15" s="6" t="str">
        <f>+IF(Tableau1[[#This Row],[Prix Actuel]]="","",(Tableau1[[#This Row],[Prevision CA N+1]]-Tableau1[[#This Row],[CA Actuel N]])/Tableau1[[#This Row],[CA Actuel N]])</f>
        <v/>
      </c>
      <c r="M15" s="15"/>
      <c r="N15" s="15"/>
      <c r="O15" s="15"/>
      <c r="P15" s="16"/>
      <c r="R15" s="5"/>
      <c r="S15" s="14" t="str">
        <f>+IF(Tableau1[[#This Row],[Prix Actuel]]="","",Tableau1[[#This Row],[Chiffre d''affaire Projection ]]-Tableau1[[#This Row],[Prevision CA N+1]])</f>
        <v/>
      </c>
      <c r="T15" s="14" t="str">
        <f>+IF(Tableau1[[#This Row],[Prix Actuel]]="","",(Tableau1[[#This Row],[Chiffre d''affaire Projection ]]-Tableau1[[#This Row],[Prevision CA N+1]])/Tableau1[[#This Row],[Prevision CA N+1]])</f>
        <v/>
      </c>
      <c r="U15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15" s="5"/>
      <c r="X15" s="14" t="str">
        <f>+IF(Tableau1[[#This Row],[Prix Actuel]]="","",Tableau1[[#This Row],[Chiffre d''affaire Projection ]]-Tableau1[[#This Row],[Prevision CA N+1]])</f>
        <v/>
      </c>
      <c r="Y15" s="14" t="str">
        <f>+IF(Tableau1[[#This Row],[Prix Actuel]]="","",(Tableau1[[#This Row],[Chiffre d''affaire Projection ]]-Tableau1[[#This Row],[Prevision CA N+1]])/Tableau1[[#This Row],[Prevision CA N+1]])</f>
        <v/>
      </c>
    </row>
    <row r="16" spans="1:28" x14ac:dyDescent="0.2">
      <c r="A16" s="10"/>
      <c r="B16" s="11"/>
      <c r="D16" s="10"/>
      <c r="E16" s="27"/>
      <c r="F16" s="12"/>
      <c r="G16" s="21" t="str">
        <f>+IF(Tableau1[[#This Row],[Prix Actuel]]="","",Tableau1[[#This Row],[Quantite N]]*(1+Tableau1[[#This Row],[Prevision variation volume]]))</f>
        <v/>
      </c>
      <c r="I16" s="17" t="str">
        <f>+IF(Tableau1[[#This Row],[Prix Actuel]]="","",Tableau1[[#This Row],[Prix Actuel]]*Tableau1[[#This Row],[Quantite N]])</f>
        <v/>
      </c>
      <c r="J16" s="17" t="str">
        <f>+IF(Tableau1[[#This Row],[Prix Actuel]]="","",Tableau1[[#This Row],[Prix Actuel]]*Tableau1[[#This Row],[Quantite / Forecast N+1]])</f>
        <v/>
      </c>
      <c r="K16" s="6" t="str">
        <f>+IF(Tableau1[[#This Row],[Prix Actuel]]="","",(Tableau1[[#This Row],[Prevision CA N+1]]-Tableau1[[#This Row],[CA Actuel N]])/Tableau1[[#This Row],[CA Actuel N]])</f>
        <v/>
      </c>
      <c r="M16" s="15"/>
      <c r="N16" s="15"/>
      <c r="O16" s="15"/>
      <c r="P16" s="16"/>
      <c r="R16" s="5"/>
      <c r="S16" s="14" t="str">
        <f>+IF(Tableau1[[#This Row],[Prix Actuel]]="","",Tableau1[[#This Row],[Chiffre d''affaire Projection ]]-Tableau1[[#This Row],[Prevision CA N+1]])</f>
        <v/>
      </c>
      <c r="T16" s="14" t="str">
        <f>+IF(Tableau1[[#This Row],[Prix Actuel]]="","",(Tableau1[[#This Row],[Chiffre d''affaire Projection ]]-Tableau1[[#This Row],[Prevision CA N+1]])/Tableau1[[#This Row],[Prevision CA N+1]])</f>
        <v/>
      </c>
      <c r="U16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16" s="5"/>
      <c r="X16" s="14" t="str">
        <f>+IF(Tableau1[[#This Row],[Prix Actuel]]="","",Tableau1[[#This Row],[Chiffre d''affaire Projection ]]-Tableau1[[#This Row],[Prevision CA N+1]])</f>
        <v/>
      </c>
      <c r="Y16" s="14" t="str">
        <f>+IF(Tableau1[[#This Row],[Prix Actuel]]="","",(Tableau1[[#This Row],[Chiffre d''affaire Projection ]]-Tableau1[[#This Row],[Prevision CA N+1]])/Tableau1[[#This Row],[Prevision CA N+1]])</f>
        <v/>
      </c>
    </row>
    <row r="17" spans="1:25" x14ac:dyDescent="0.2">
      <c r="A17" s="10"/>
      <c r="B17" s="11"/>
      <c r="D17" s="10"/>
      <c r="E17" s="27"/>
      <c r="F17" s="12"/>
      <c r="G17" s="21" t="str">
        <f>+IF(Tableau1[[#This Row],[Prix Actuel]]="","",Tableau1[[#This Row],[Quantite N]]*(1+Tableau1[[#This Row],[Prevision variation volume]]))</f>
        <v/>
      </c>
      <c r="I17" s="17" t="str">
        <f>+IF(Tableau1[[#This Row],[Prix Actuel]]="","",Tableau1[[#This Row],[Prix Actuel]]*Tableau1[[#This Row],[Quantite N]])</f>
        <v/>
      </c>
      <c r="J17" s="17" t="str">
        <f>+IF(Tableau1[[#This Row],[Prix Actuel]]="","",Tableau1[[#This Row],[Prix Actuel]]*Tableau1[[#This Row],[Quantite / Forecast N+1]])</f>
        <v/>
      </c>
      <c r="K17" s="6" t="str">
        <f>+IF(Tableau1[[#This Row],[Prix Actuel]]="","",(Tableau1[[#This Row],[Prevision CA N+1]]-Tableau1[[#This Row],[CA Actuel N]])/Tableau1[[#This Row],[CA Actuel N]])</f>
        <v/>
      </c>
      <c r="M17" s="15"/>
      <c r="N17" s="15"/>
      <c r="O17" s="15"/>
      <c r="P17" s="16"/>
      <c r="R17" s="5"/>
      <c r="S17" s="14" t="str">
        <f>+IF(Tableau1[[#This Row],[Prix Actuel]]="","",Tableau1[[#This Row],[Chiffre d''affaire Projection ]]-Tableau1[[#This Row],[Prevision CA N+1]])</f>
        <v/>
      </c>
      <c r="T17" s="14" t="str">
        <f>+IF(Tableau1[[#This Row],[Prix Actuel]]="","",(Tableau1[[#This Row],[Chiffre d''affaire Projection ]]-Tableau1[[#This Row],[Prevision CA N+1]])/Tableau1[[#This Row],[Prevision CA N+1]])</f>
        <v/>
      </c>
      <c r="U17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17" s="5"/>
      <c r="X17" s="14" t="str">
        <f>+IF(Tableau1[[#This Row],[Prix Actuel]]="","",Tableau1[[#This Row],[Chiffre d''affaire Projection ]]-Tableau1[[#This Row],[Prevision CA N+1]])</f>
        <v/>
      </c>
      <c r="Y17" s="14" t="str">
        <f>+IF(Tableau1[[#This Row],[Prix Actuel]]="","",(Tableau1[[#This Row],[Chiffre d''affaire Projection ]]-Tableau1[[#This Row],[Prevision CA N+1]])/Tableau1[[#This Row],[Prevision CA N+1]])</f>
        <v/>
      </c>
    </row>
    <row r="18" spans="1:25" x14ac:dyDescent="0.2">
      <c r="A18" s="10"/>
      <c r="B18" s="11"/>
      <c r="D18" s="10"/>
      <c r="E18" s="27"/>
      <c r="F18" s="12"/>
      <c r="G18" s="21" t="str">
        <f>+IF(Tableau1[[#This Row],[Prix Actuel]]="","",Tableau1[[#This Row],[Quantite N]]*(1+Tableau1[[#This Row],[Prevision variation volume]]))</f>
        <v/>
      </c>
      <c r="I18" s="17" t="str">
        <f>+IF(Tableau1[[#This Row],[Prix Actuel]]="","",Tableau1[[#This Row],[Prix Actuel]]*Tableau1[[#This Row],[Quantite N]])</f>
        <v/>
      </c>
      <c r="J18" s="17" t="str">
        <f>+IF(Tableau1[[#This Row],[Prix Actuel]]="","",Tableau1[[#This Row],[Prix Actuel]]*Tableau1[[#This Row],[Quantite / Forecast N+1]])</f>
        <v/>
      </c>
      <c r="K18" s="6" t="str">
        <f>+IF(Tableau1[[#This Row],[Prix Actuel]]="","",(Tableau1[[#This Row],[Prevision CA N+1]]-Tableau1[[#This Row],[CA Actuel N]])/Tableau1[[#This Row],[CA Actuel N]])</f>
        <v/>
      </c>
      <c r="M18" s="15"/>
      <c r="N18" s="15"/>
      <c r="O18" s="15"/>
      <c r="P18" s="16"/>
      <c r="R18" s="5"/>
      <c r="S18" s="14" t="str">
        <f>+IF(Tableau1[[#This Row],[Prix Actuel]]="","",Tableau1[[#This Row],[Chiffre d''affaire Projection ]]-Tableau1[[#This Row],[Prevision CA N+1]])</f>
        <v/>
      </c>
      <c r="T18" s="14" t="str">
        <f>+IF(Tableau1[[#This Row],[Prix Actuel]]="","",(Tableau1[[#This Row],[Chiffre d''affaire Projection ]]-Tableau1[[#This Row],[Prevision CA N+1]])/Tableau1[[#This Row],[Prevision CA N+1]])</f>
        <v/>
      </c>
      <c r="U18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18" s="5"/>
      <c r="X18" s="14" t="str">
        <f>+IF(Tableau1[[#This Row],[Prix Actuel]]="","",Tableau1[[#This Row],[Chiffre d''affaire Projection ]]-Tableau1[[#This Row],[Prevision CA N+1]])</f>
        <v/>
      </c>
      <c r="Y18" s="14" t="str">
        <f>+IF(Tableau1[[#This Row],[Prix Actuel]]="","",(Tableau1[[#This Row],[Chiffre d''affaire Projection ]]-Tableau1[[#This Row],[Prevision CA N+1]])/Tableau1[[#This Row],[Prevision CA N+1]])</f>
        <v/>
      </c>
    </row>
    <row r="19" spans="1:25" x14ac:dyDescent="0.2">
      <c r="A19" s="10"/>
      <c r="B19" s="11"/>
      <c r="D19" s="10"/>
      <c r="E19" s="27"/>
      <c r="F19" s="12"/>
      <c r="G19" s="21" t="str">
        <f>+IF(Tableau1[[#This Row],[Prix Actuel]]="","",Tableau1[[#This Row],[Quantite N]]*(1+Tableau1[[#This Row],[Prevision variation volume]]))</f>
        <v/>
      </c>
      <c r="I19" s="17" t="str">
        <f>+IF(Tableau1[[#This Row],[Prix Actuel]]="","",Tableau1[[#This Row],[Prix Actuel]]*Tableau1[[#This Row],[Quantite N]])</f>
        <v/>
      </c>
      <c r="J19" s="17" t="str">
        <f>+IF(Tableau1[[#This Row],[Prix Actuel]]="","",Tableau1[[#This Row],[Prix Actuel]]*Tableau1[[#This Row],[Quantite / Forecast N+1]])</f>
        <v/>
      </c>
      <c r="K19" s="6" t="str">
        <f>+IF(Tableau1[[#This Row],[Prix Actuel]]="","",(Tableau1[[#This Row],[Prevision CA N+1]]-Tableau1[[#This Row],[CA Actuel N]])/Tableau1[[#This Row],[CA Actuel N]])</f>
        <v/>
      </c>
      <c r="M19" s="15"/>
      <c r="N19" s="15"/>
      <c r="O19" s="15"/>
      <c r="P19" s="16"/>
      <c r="R19" s="5"/>
      <c r="S19" s="14" t="str">
        <f>+IF(Tableau1[[#This Row],[Prix Actuel]]="","",Tableau1[[#This Row],[Chiffre d''affaire Projection ]]-Tableau1[[#This Row],[Prevision CA N+1]])</f>
        <v/>
      </c>
      <c r="T19" s="14" t="str">
        <f>+IF(Tableau1[[#This Row],[Prix Actuel]]="","",(Tableau1[[#This Row],[Chiffre d''affaire Projection ]]-Tableau1[[#This Row],[Prevision CA N+1]])/Tableau1[[#This Row],[Prevision CA N+1]])</f>
        <v/>
      </c>
      <c r="U19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19" s="5"/>
      <c r="X19" s="14" t="str">
        <f>+IF(Tableau1[[#This Row],[Prix Actuel]]="","",Tableau1[[#This Row],[Chiffre d''affaire Projection ]]-Tableau1[[#This Row],[Prevision CA N+1]])</f>
        <v/>
      </c>
      <c r="Y19" s="14" t="str">
        <f>+IF(Tableau1[[#This Row],[Prix Actuel]]="","",(Tableau1[[#This Row],[Chiffre d''affaire Projection ]]-Tableau1[[#This Row],[Prevision CA N+1]])/Tableau1[[#This Row],[Prevision CA N+1]])</f>
        <v/>
      </c>
    </row>
    <row r="20" spans="1:25" x14ac:dyDescent="0.2">
      <c r="A20" s="10"/>
      <c r="B20" s="11"/>
      <c r="D20" s="10"/>
      <c r="E20" s="27"/>
      <c r="F20" s="12"/>
      <c r="G20" s="21" t="str">
        <f>+IF(Tableau1[[#This Row],[Prix Actuel]]="","",Tableau1[[#This Row],[Quantite N]]*(1+Tableau1[[#This Row],[Prevision variation volume]]))</f>
        <v/>
      </c>
      <c r="I20" s="17" t="str">
        <f>+IF(Tableau1[[#This Row],[Prix Actuel]]="","",Tableau1[[#This Row],[Prix Actuel]]*Tableau1[[#This Row],[Quantite N]])</f>
        <v/>
      </c>
      <c r="J20" s="17" t="str">
        <f>+IF(Tableau1[[#This Row],[Prix Actuel]]="","",Tableau1[[#This Row],[Prix Actuel]]*Tableau1[[#This Row],[Quantite / Forecast N+1]])</f>
        <v/>
      </c>
      <c r="K20" s="6" t="str">
        <f>+IF(Tableau1[[#This Row],[Prix Actuel]]="","",(Tableau1[[#This Row],[Prevision CA N+1]]-Tableau1[[#This Row],[CA Actuel N]])/Tableau1[[#This Row],[CA Actuel N]])</f>
        <v/>
      </c>
      <c r="M20" s="15"/>
      <c r="N20" s="15"/>
      <c r="O20" s="15"/>
      <c r="P20" s="16"/>
      <c r="R20" s="5"/>
      <c r="S20" s="14" t="str">
        <f>+IF(Tableau1[[#This Row],[Prix Actuel]]="","",Tableau1[[#This Row],[Chiffre d''affaire Projection ]]-Tableau1[[#This Row],[Prevision CA N+1]])</f>
        <v/>
      </c>
      <c r="T20" s="14" t="str">
        <f>+IF(Tableau1[[#This Row],[Prix Actuel]]="","",(Tableau1[[#This Row],[Chiffre d''affaire Projection ]]-Tableau1[[#This Row],[Prevision CA N+1]])/Tableau1[[#This Row],[Prevision CA N+1]])</f>
        <v/>
      </c>
      <c r="U20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20" s="5"/>
      <c r="X20" s="14" t="str">
        <f>+IF(Tableau1[[#This Row],[Prix Actuel]]="","",Tableau1[[#This Row],[Chiffre d''affaire Projection ]]-Tableau1[[#This Row],[Prevision CA N+1]])</f>
        <v/>
      </c>
      <c r="Y20" s="14" t="str">
        <f>+IF(Tableau1[[#This Row],[Prix Actuel]]="","",(Tableau1[[#This Row],[Chiffre d''affaire Projection ]]-Tableau1[[#This Row],[Prevision CA N+1]])/Tableau1[[#This Row],[Prevision CA N+1]])</f>
        <v/>
      </c>
    </row>
    <row r="21" spans="1:25" x14ac:dyDescent="0.2">
      <c r="A21" s="10"/>
      <c r="B21" s="11"/>
      <c r="D21" s="10"/>
      <c r="E21" s="27"/>
      <c r="F21" s="12"/>
      <c r="G21" s="21" t="str">
        <f>+IF(Tableau1[[#This Row],[Prix Actuel]]="","",Tableau1[[#This Row],[Quantite N]]*(1+Tableau1[[#This Row],[Prevision variation volume]]))</f>
        <v/>
      </c>
      <c r="I21" s="17" t="str">
        <f>+IF(Tableau1[[#This Row],[Prix Actuel]]="","",Tableau1[[#This Row],[Prix Actuel]]*Tableau1[[#This Row],[Quantite N]])</f>
        <v/>
      </c>
      <c r="J21" s="17" t="str">
        <f>+IF(Tableau1[[#This Row],[Prix Actuel]]="","",Tableau1[[#This Row],[Prix Actuel]]*Tableau1[[#This Row],[Quantite / Forecast N+1]])</f>
        <v/>
      </c>
      <c r="K21" s="6" t="str">
        <f>+IF(Tableau1[[#This Row],[Prix Actuel]]="","",(Tableau1[[#This Row],[Prevision CA N+1]]-Tableau1[[#This Row],[CA Actuel N]])/Tableau1[[#This Row],[CA Actuel N]])</f>
        <v/>
      </c>
      <c r="M21" s="15"/>
      <c r="N21" s="15"/>
      <c r="O21" s="15"/>
      <c r="P21" s="16"/>
      <c r="R21" s="5"/>
      <c r="S21" s="14" t="str">
        <f>+IF(Tableau1[[#This Row],[Prix Actuel]]="","",Tableau1[[#This Row],[Chiffre d''affaire Projection ]]-Tableau1[[#This Row],[Prevision CA N+1]])</f>
        <v/>
      </c>
      <c r="T21" s="14" t="str">
        <f>+IF(Tableau1[[#This Row],[Prix Actuel]]="","",(Tableau1[[#This Row],[Chiffre d''affaire Projection ]]-Tableau1[[#This Row],[Prevision CA N+1]])/Tableau1[[#This Row],[Prevision CA N+1]])</f>
        <v/>
      </c>
      <c r="U21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21" s="5"/>
      <c r="X21" s="14" t="str">
        <f>+IF(Tableau1[[#This Row],[Prix Actuel]]="","",Tableau1[[#This Row],[Chiffre d''affaire Projection ]]-Tableau1[[#This Row],[Prevision CA N+1]])</f>
        <v/>
      </c>
      <c r="Y21" s="14" t="str">
        <f>+IF(Tableau1[[#This Row],[Prix Actuel]]="","",(Tableau1[[#This Row],[Chiffre d''affaire Projection ]]-Tableau1[[#This Row],[Prevision CA N+1]])/Tableau1[[#This Row],[Prevision CA N+1]])</f>
        <v/>
      </c>
    </row>
    <row r="22" spans="1:25" x14ac:dyDescent="0.2">
      <c r="A22" s="10"/>
      <c r="B22" s="11"/>
      <c r="D22" s="10"/>
      <c r="E22" s="27"/>
      <c r="F22" s="12"/>
      <c r="G22" s="21" t="str">
        <f>+IF(Tableau1[[#This Row],[Prix Actuel]]="","",Tableau1[[#This Row],[Quantite N]]*(1+Tableau1[[#This Row],[Prevision variation volume]]))</f>
        <v/>
      </c>
      <c r="I22" s="17" t="str">
        <f>+IF(Tableau1[[#This Row],[Prix Actuel]]="","",Tableau1[[#This Row],[Prix Actuel]]*Tableau1[[#This Row],[Quantite N]])</f>
        <v/>
      </c>
      <c r="J22" s="17" t="str">
        <f>+IF(Tableau1[[#This Row],[Prix Actuel]]="","",Tableau1[[#This Row],[Prix Actuel]]*Tableau1[[#This Row],[Quantite / Forecast N+1]])</f>
        <v/>
      </c>
      <c r="K22" s="6" t="str">
        <f>+IF(Tableau1[[#This Row],[Prix Actuel]]="","",(Tableau1[[#This Row],[Prevision CA N+1]]-Tableau1[[#This Row],[CA Actuel N]])/Tableau1[[#This Row],[CA Actuel N]])</f>
        <v/>
      </c>
      <c r="M22" s="15"/>
      <c r="N22" s="15"/>
      <c r="O22" s="15"/>
      <c r="P22" s="16"/>
      <c r="R22" s="5"/>
      <c r="S22" s="14" t="str">
        <f>+IF(Tableau1[[#This Row],[Prix Actuel]]="","",Tableau1[[#This Row],[Chiffre d''affaire Projection ]]-Tableau1[[#This Row],[Prevision CA N+1]])</f>
        <v/>
      </c>
      <c r="T22" s="14" t="str">
        <f>+IF(Tableau1[[#This Row],[Prix Actuel]]="","",(Tableau1[[#This Row],[Chiffre d''affaire Projection ]]-Tableau1[[#This Row],[Prevision CA N+1]])/Tableau1[[#This Row],[Prevision CA N+1]])</f>
        <v/>
      </c>
      <c r="U22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22" s="5"/>
      <c r="X22" s="14" t="str">
        <f>+IF(Tableau1[[#This Row],[Prix Actuel]]="","",Tableau1[[#This Row],[Chiffre d''affaire Projection ]]-Tableau1[[#This Row],[Prevision CA N+1]])</f>
        <v/>
      </c>
      <c r="Y22" s="14" t="str">
        <f>+IF(Tableau1[[#This Row],[Prix Actuel]]="","",(Tableau1[[#This Row],[Chiffre d''affaire Projection ]]-Tableau1[[#This Row],[Prevision CA N+1]])/Tableau1[[#This Row],[Prevision CA N+1]])</f>
        <v/>
      </c>
    </row>
    <row r="23" spans="1:25" x14ac:dyDescent="0.2">
      <c r="A23" s="10"/>
      <c r="B23" s="11"/>
      <c r="D23" s="10"/>
      <c r="E23" s="27"/>
      <c r="F23" s="12"/>
      <c r="G23" s="21" t="str">
        <f>+IF(Tableau1[[#This Row],[Prix Actuel]]="","",Tableau1[[#This Row],[Quantite N]]*(1+Tableau1[[#This Row],[Prevision variation volume]]))</f>
        <v/>
      </c>
      <c r="I23" s="17" t="str">
        <f>+IF(Tableau1[[#This Row],[Prix Actuel]]="","",Tableau1[[#This Row],[Prix Actuel]]*Tableau1[[#This Row],[Quantite N]])</f>
        <v/>
      </c>
      <c r="J23" s="17" t="str">
        <f>+IF(Tableau1[[#This Row],[Prix Actuel]]="","",Tableau1[[#This Row],[Prix Actuel]]*Tableau1[[#This Row],[Quantite / Forecast N+1]])</f>
        <v/>
      </c>
      <c r="K23" s="6" t="str">
        <f>+IF(Tableau1[[#This Row],[Prix Actuel]]="","",(Tableau1[[#This Row],[Prevision CA N+1]]-Tableau1[[#This Row],[CA Actuel N]])/Tableau1[[#This Row],[CA Actuel N]])</f>
        <v/>
      </c>
      <c r="M23" s="15"/>
      <c r="N23" s="15"/>
      <c r="O23" s="15"/>
      <c r="P23" s="16"/>
      <c r="R23" s="5"/>
      <c r="S23" s="14" t="str">
        <f>+IF(Tableau1[[#This Row],[Prix Actuel]]="","",Tableau1[[#This Row],[Chiffre d''affaire Projection ]]-Tableau1[[#This Row],[Prevision CA N+1]])</f>
        <v/>
      </c>
      <c r="T23" s="14" t="str">
        <f>+IF(Tableau1[[#This Row],[Prix Actuel]]="","",(Tableau1[[#This Row],[Chiffre d''affaire Projection ]]-Tableau1[[#This Row],[Prevision CA N+1]])/Tableau1[[#This Row],[Prevision CA N+1]])</f>
        <v/>
      </c>
      <c r="U23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23" s="5"/>
      <c r="X23" s="14" t="str">
        <f>+IF(Tableau1[[#This Row],[Prix Actuel]]="","",Tableau1[[#This Row],[Chiffre d''affaire Projection ]]-Tableau1[[#This Row],[Prevision CA N+1]])</f>
        <v/>
      </c>
      <c r="Y23" s="14" t="str">
        <f>+IF(Tableau1[[#This Row],[Prix Actuel]]="","",(Tableau1[[#This Row],[Chiffre d''affaire Projection ]]-Tableau1[[#This Row],[Prevision CA N+1]])/Tableau1[[#This Row],[Prevision CA N+1]])</f>
        <v/>
      </c>
    </row>
    <row r="24" spans="1:25" x14ac:dyDescent="0.2">
      <c r="A24" s="10"/>
      <c r="B24" s="11"/>
      <c r="D24" s="10"/>
      <c r="E24" s="27"/>
      <c r="F24" s="12"/>
      <c r="G24" s="21" t="str">
        <f>+IF(Tableau1[[#This Row],[Prix Actuel]]="","",Tableau1[[#This Row],[Quantite N]]*(1+Tableau1[[#This Row],[Prevision variation volume]]))</f>
        <v/>
      </c>
      <c r="I24" s="17" t="str">
        <f>+IF(Tableau1[[#This Row],[Prix Actuel]]="","",Tableau1[[#This Row],[Prix Actuel]]*Tableau1[[#This Row],[Quantite N]])</f>
        <v/>
      </c>
      <c r="J24" s="17" t="str">
        <f>+IF(Tableau1[[#This Row],[Prix Actuel]]="","",Tableau1[[#This Row],[Prix Actuel]]*Tableau1[[#This Row],[Quantite / Forecast N+1]])</f>
        <v/>
      </c>
      <c r="K24" s="6" t="str">
        <f>+IF(Tableau1[[#This Row],[Prix Actuel]]="","",(Tableau1[[#This Row],[Prevision CA N+1]]-Tableau1[[#This Row],[CA Actuel N]])/Tableau1[[#This Row],[CA Actuel N]])</f>
        <v/>
      </c>
      <c r="M24" s="15"/>
      <c r="N24" s="15"/>
      <c r="O24" s="15"/>
      <c r="P24" s="16"/>
      <c r="R24" s="5"/>
      <c r="S24" s="14" t="str">
        <f>+IF(Tableau1[[#This Row],[Prix Actuel]]="","",Tableau1[[#This Row],[Chiffre d''affaire Projection ]]-Tableau1[[#This Row],[Prevision CA N+1]])</f>
        <v/>
      </c>
      <c r="T24" s="14" t="str">
        <f>+IF(Tableau1[[#This Row],[Prix Actuel]]="","",(Tableau1[[#This Row],[Chiffre d''affaire Projection ]]-Tableau1[[#This Row],[Prevision CA N+1]])/Tableau1[[#This Row],[Prevision CA N+1]])</f>
        <v/>
      </c>
      <c r="U24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24" s="5"/>
      <c r="X24" s="14" t="str">
        <f>+IF(Tableau1[[#This Row],[Prix Actuel]]="","",Tableau1[[#This Row],[Chiffre d''affaire Projection ]]-Tableau1[[#This Row],[Prevision CA N+1]])</f>
        <v/>
      </c>
      <c r="Y24" s="14" t="str">
        <f>+IF(Tableau1[[#This Row],[Prix Actuel]]="","",(Tableau1[[#This Row],[Chiffre d''affaire Projection ]]-Tableau1[[#This Row],[Prevision CA N+1]])/Tableau1[[#This Row],[Prevision CA N+1]])</f>
        <v/>
      </c>
    </row>
    <row r="25" spans="1:25" x14ac:dyDescent="0.2">
      <c r="A25" s="10"/>
      <c r="B25" s="11"/>
      <c r="D25" s="10"/>
      <c r="E25" s="27"/>
      <c r="F25" s="12"/>
      <c r="G25" s="21" t="str">
        <f>+IF(Tableau1[[#This Row],[Prix Actuel]]="","",Tableau1[[#This Row],[Quantite N]]*(1+Tableau1[[#This Row],[Prevision variation volume]]))</f>
        <v/>
      </c>
      <c r="I25" s="17" t="str">
        <f>+IF(Tableau1[[#This Row],[Prix Actuel]]="","",Tableau1[[#This Row],[Prix Actuel]]*Tableau1[[#This Row],[Quantite N]])</f>
        <v/>
      </c>
      <c r="J25" s="17" t="str">
        <f>+IF(Tableau1[[#This Row],[Prix Actuel]]="","",Tableau1[[#This Row],[Prix Actuel]]*Tableau1[[#This Row],[Quantite / Forecast N+1]])</f>
        <v/>
      </c>
      <c r="K25" s="6" t="str">
        <f>+IF(Tableau1[[#This Row],[Prix Actuel]]="","",(Tableau1[[#This Row],[Prevision CA N+1]]-Tableau1[[#This Row],[CA Actuel N]])/Tableau1[[#This Row],[CA Actuel N]])</f>
        <v/>
      </c>
      <c r="M25" s="15"/>
      <c r="N25" s="15"/>
      <c r="O25" s="15"/>
      <c r="P25" s="16"/>
      <c r="R25" s="5"/>
      <c r="S25" s="14" t="str">
        <f>+IF(Tableau1[[#This Row],[Prix Actuel]]="","",Tableau1[[#This Row],[Chiffre d''affaire Projection ]]-Tableau1[[#This Row],[Prevision CA N+1]])</f>
        <v/>
      </c>
      <c r="T25" s="14" t="str">
        <f>+IF(Tableau1[[#This Row],[Prix Actuel]]="","",(Tableau1[[#This Row],[Chiffre d''affaire Projection ]]-Tableau1[[#This Row],[Prevision CA N+1]])/Tableau1[[#This Row],[Prevision CA N+1]])</f>
        <v/>
      </c>
      <c r="U25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25" s="5"/>
      <c r="X25" s="14" t="str">
        <f>+IF(Tableau1[[#This Row],[Prix Actuel]]="","",Tableau1[[#This Row],[Chiffre d''affaire Projection ]]-Tableau1[[#This Row],[Prevision CA N+1]])</f>
        <v/>
      </c>
      <c r="Y25" s="14" t="str">
        <f>+IF(Tableau1[[#This Row],[Prix Actuel]]="","",(Tableau1[[#This Row],[Chiffre d''affaire Projection ]]-Tableau1[[#This Row],[Prevision CA N+1]])/Tableau1[[#This Row],[Prevision CA N+1]])</f>
        <v/>
      </c>
    </row>
    <row r="26" spans="1:25" x14ac:dyDescent="0.2">
      <c r="A26" s="10"/>
      <c r="B26" s="11"/>
      <c r="D26" s="10"/>
      <c r="E26" s="27"/>
      <c r="F26" s="12"/>
      <c r="G26" s="21" t="str">
        <f>+IF(Tableau1[[#This Row],[Prix Actuel]]="","",Tableau1[[#This Row],[Quantite N]]*(1+Tableau1[[#This Row],[Prevision variation volume]]))</f>
        <v/>
      </c>
      <c r="I26" s="17" t="str">
        <f>+IF(Tableau1[[#This Row],[Prix Actuel]]="","",Tableau1[[#This Row],[Prix Actuel]]*Tableau1[[#This Row],[Quantite N]])</f>
        <v/>
      </c>
      <c r="J26" s="17" t="str">
        <f>+IF(Tableau1[[#This Row],[Prix Actuel]]="","",Tableau1[[#This Row],[Prix Actuel]]*Tableau1[[#This Row],[Quantite / Forecast N+1]])</f>
        <v/>
      </c>
      <c r="K26" s="6" t="str">
        <f>+IF(Tableau1[[#This Row],[Prix Actuel]]="","",(Tableau1[[#This Row],[Prevision CA N+1]]-Tableau1[[#This Row],[CA Actuel N]])/Tableau1[[#This Row],[CA Actuel N]])</f>
        <v/>
      </c>
      <c r="M26" s="15"/>
      <c r="N26" s="15"/>
      <c r="O26" s="15"/>
      <c r="P26" s="16"/>
      <c r="R26" s="5"/>
      <c r="S26" s="14" t="str">
        <f>+IF(Tableau1[[#This Row],[Prix Actuel]]="","",Tableau1[[#This Row],[Chiffre d''affaire Projection ]]-Tableau1[[#This Row],[Prevision CA N+1]])</f>
        <v/>
      </c>
      <c r="T26" s="14" t="str">
        <f>+IF(Tableau1[[#This Row],[Prix Actuel]]="","",(Tableau1[[#This Row],[Chiffre d''affaire Projection ]]-Tableau1[[#This Row],[Prevision CA N+1]])/Tableau1[[#This Row],[Prevision CA N+1]])</f>
        <v/>
      </c>
      <c r="U26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26" s="5"/>
      <c r="X26" s="14" t="str">
        <f>+IF(Tableau1[[#This Row],[Prix Actuel]]="","",Tableau1[[#This Row],[Chiffre d''affaire Projection ]]-Tableau1[[#This Row],[Prevision CA N+1]])</f>
        <v/>
      </c>
      <c r="Y26" s="14" t="str">
        <f>+IF(Tableau1[[#This Row],[Prix Actuel]]="","",(Tableau1[[#This Row],[Chiffre d''affaire Projection ]]-Tableau1[[#This Row],[Prevision CA N+1]])/Tableau1[[#This Row],[Prevision CA N+1]])</f>
        <v/>
      </c>
    </row>
    <row r="27" spans="1:25" x14ac:dyDescent="0.2">
      <c r="A27" s="10"/>
      <c r="B27" s="11"/>
      <c r="D27" s="10"/>
      <c r="E27" s="27"/>
      <c r="F27" s="12"/>
      <c r="G27" s="21" t="str">
        <f>+IF(Tableau1[[#This Row],[Prix Actuel]]="","",Tableau1[[#This Row],[Quantite N]]*(1+Tableau1[[#This Row],[Prevision variation volume]]))</f>
        <v/>
      </c>
      <c r="I27" s="17" t="str">
        <f>+IF(Tableau1[[#This Row],[Prix Actuel]]="","",Tableau1[[#This Row],[Prix Actuel]]*Tableau1[[#This Row],[Quantite N]])</f>
        <v/>
      </c>
      <c r="J27" s="17" t="str">
        <f>+IF(Tableau1[[#This Row],[Prix Actuel]]="","",Tableau1[[#This Row],[Prix Actuel]]*Tableau1[[#This Row],[Quantite / Forecast N+1]])</f>
        <v/>
      </c>
      <c r="K27" s="6" t="str">
        <f>+IF(Tableau1[[#This Row],[Prix Actuel]]="","",(Tableau1[[#This Row],[Prevision CA N+1]]-Tableau1[[#This Row],[CA Actuel N]])/Tableau1[[#This Row],[CA Actuel N]])</f>
        <v/>
      </c>
      <c r="M27" s="15"/>
      <c r="N27" s="15"/>
      <c r="O27" s="15"/>
      <c r="P27" s="16"/>
      <c r="R27" s="5"/>
      <c r="S27" s="14" t="str">
        <f>+IF(Tableau1[[#This Row],[Prix Actuel]]="","",Tableau1[[#This Row],[Chiffre d''affaire Projection ]]-Tableau1[[#This Row],[Prevision CA N+1]])</f>
        <v/>
      </c>
      <c r="T27" s="14" t="str">
        <f>+IF(Tableau1[[#This Row],[Prix Actuel]]="","",(Tableau1[[#This Row],[Chiffre d''affaire Projection ]]-Tableau1[[#This Row],[Prevision CA N+1]])/Tableau1[[#This Row],[Prevision CA N+1]])</f>
        <v/>
      </c>
      <c r="U27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27" s="5"/>
      <c r="X27" s="14" t="str">
        <f>+IF(Tableau1[[#This Row],[Prix Actuel]]="","",Tableau1[[#This Row],[Chiffre d''affaire Projection ]]-Tableau1[[#This Row],[Prevision CA N+1]])</f>
        <v/>
      </c>
      <c r="Y27" s="14" t="str">
        <f>+IF(Tableau1[[#This Row],[Prix Actuel]]="","",(Tableau1[[#This Row],[Chiffre d''affaire Projection ]]-Tableau1[[#This Row],[Prevision CA N+1]])/Tableau1[[#This Row],[Prevision CA N+1]])</f>
        <v/>
      </c>
    </row>
    <row r="28" spans="1:25" x14ac:dyDescent="0.2">
      <c r="A28" s="10"/>
      <c r="B28" s="11"/>
      <c r="D28" s="10"/>
      <c r="E28" s="27"/>
      <c r="F28" s="12"/>
      <c r="G28" s="21" t="str">
        <f>+IF(Tableau1[[#This Row],[Prix Actuel]]="","",Tableau1[[#This Row],[Quantite N]]*(1+Tableau1[[#This Row],[Prevision variation volume]]))</f>
        <v/>
      </c>
      <c r="I28" s="17" t="str">
        <f>+IF(Tableau1[[#This Row],[Prix Actuel]]="","",Tableau1[[#This Row],[Prix Actuel]]*Tableau1[[#This Row],[Quantite N]])</f>
        <v/>
      </c>
      <c r="J28" s="17" t="str">
        <f>+IF(Tableau1[[#This Row],[Prix Actuel]]="","",Tableau1[[#This Row],[Prix Actuel]]*Tableau1[[#This Row],[Quantite / Forecast N+1]])</f>
        <v/>
      </c>
      <c r="K28" s="6" t="str">
        <f>+IF(Tableau1[[#This Row],[Prix Actuel]]="","",(Tableau1[[#This Row],[Prevision CA N+1]]-Tableau1[[#This Row],[CA Actuel N]])/Tableau1[[#This Row],[CA Actuel N]])</f>
        <v/>
      </c>
      <c r="M28" s="15"/>
      <c r="N28" s="15"/>
      <c r="O28" s="15"/>
      <c r="P28" s="16"/>
      <c r="R28" s="5"/>
      <c r="S28" s="14" t="str">
        <f>+IF(Tableau1[[#This Row],[Prix Actuel]]="","",Tableau1[[#This Row],[Chiffre d''affaire Projection ]]-Tableau1[[#This Row],[Prevision CA N+1]])</f>
        <v/>
      </c>
      <c r="T28" s="14" t="str">
        <f>+IF(Tableau1[[#This Row],[Prix Actuel]]="","",(Tableau1[[#This Row],[Chiffre d''affaire Projection ]]-Tableau1[[#This Row],[Prevision CA N+1]])/Tableau1[[#This Row],[Prevision CA N+1]])</f>
        <v/>
      </c>
      <c r="U28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28" s="5"/>
      <c r="X28" s="14" t="str">
        <f>+IF(Tableau1[[#This Row],[Prix Actuel]]="","",Tableau1[[#This Row],[Chiffre d''affaire Projection ]]-Tableau1[[#This Row],[Prevision CA N+1]])</f>
        <v/>
      </c>
      <c r="Y28" s="14" t="str">
        <f>+IF(Tableau1[[#This Row],[Prix Actuel]]="","",(Tableau1[[#This Row],[Chiffre d''affaire Projection ]]-Tableau1[[#This Row],[Prevision CA N+1]])/Tableau1[[#This Row],[Prevision CA N+1]])</f>
        <v/>
      </c>
    </row>
    <row r="29" spans="1:25" x14ac:dyDescent="0.2">
      <c r="A29" s="10"/>
      <c r="B29" s="11"/>
      <c r="D29" s="10"/>
      <c r="E29" s="27"/>
      <c r="F29" s="12"/>
      <c r="G29" s="21" t="str">
        <f>+IF(Tableau1[[#This Row],[Prix Actuel]]="","",Tableau1[[#This Row],[Quantite N]]*(1+Tableau1[[#This Row],[Prevision variation volume]]))</f>
        <v/>
      </c>
      <c r="I29" s="17" t="str">
        <f>+IF(Tableau1[[#This Row],[Prix Actuel]]="","",Tableau1[[#This Row],[Prix Actuel]]*Tableau1[[#This Row],[Quantite N]])</f>
        <v/>
      </c>
      <c r="J29" s="17" t="str">
        <f>+IF(Tableau1[[#This Row],[Prix Actuel]]="","",Tableau1[[#This Row],[Prix Actuel]]*Tableau1[[#This Row],[Quantite / Forecast N+1]])</f>
        <v/>
      </c>
      <c r="K29" s="6" t="str">
        <f>+IF(Tableau1[[#This Row],[Prix Actuel]]="","",(Tableau1[[#This Row],[Prevision CA N+1]]-Tableau1[[#This Row],[CA Actuel N]])/Tableau1[[#This Row],[CA Actuel N]])</f>
        <v/>
      </c>
      <c r="M29" s="15"/>
      <c r="N29" s="15"/>
      <c r="O29" s="15"/>
      <c r="P29" s="16"/>
      <c r="R29" s="5"/>
      <c r="S29" s="14" t="str">
        <f>+IF(Tableau1[[#This Row],[Prix Actuel]]="","",Tableau1[[#This Row],[Chiffre d''affaire Projection ]]-Tableau1[[#This Row],[Prevision CA N+1]])</f>
        <v/>
      </c>
      <c r="T29" s="14" t="str">
        <f>+IF(Tableau1[[#This Row],[Prix Actuel]]="","",(Tableau1[[#This Row],[Chiffre d''affaire Projection ]]-Tableau1[[#This Row],[Prevision CA N+1]])/Tableau1[[#This Row],[Prevision CA N+1]])</f>
        <v/>
      </c>
      <c r="U29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29" s="5"/>
      <c r="X29" s="14" t="str">
        <f>+IF(Tableau1[[#This Row],[Prix Actuel]]="","",Tableau1[[#This Row],[Chiffre d''affaire Projection ]]-Tableau1[[#This Row],[Prevision CA N+1]])</f>
        <v/>
      </c>
      <c r="Y29" s="14" t="str">
        <f>+IF(Tableau1[[#This Row],[Prix Actuel]]="","",(Tableau1[[#This Row],[Chiffre d''affaire Projection ]]-Tableau1[[#This Row],[Prevision CA N+1]])/Tableau1[[#This Row],[Prevision CA N+1]])</f>
        <v/>
      </c>
    </row>
    <row r="30" spans="1:25" x14ac:dyDescent="0.2">
      <c r="A30" s="10"/>
      <c r="B30" s="11"/>
      <c r="D30" s="10"/>
      <c r="E30" s="27"/>
      <c r="F30" s="12"/>
      <c r="G30" s="21" t="str">
        <f>+IF(Tableau1[[#This Row],[Prix Actuel]]="","",Tableau1[[#This Row],[Quantite N]]*(1+Tableau1[[#This Row],[Prevision variation volume]]))</f>
        <v/>
      </c>
      <c r="I30" s="17" t="str">
        <f>+IF(Tableau1[[#This Row],[Prix Actuel]]="","",Tableau1[[#This Row],[Prix Actuel]]*Tableau1[[#This Row],[Quantite N]])</f>
        <v/>
      </c>
      <c r="J30" s="17" t="str">
        <f>+IF(Tableau1[[#This Row],[Prix Actuel]]="","",Tableau1[[#This Row],[Prix Actuel]]*Tableau1[[#This Row],[Quantite / Forecast N+1]])</f>
        <v/>
      </c>
      <c r="K30" s="6" t="str">
        <f>+IF(Tableau1[[#This Row],[Prix Actuel]]="","",(Tableau1[[#This Row],[Prevision CA N+1]]-Tableau1[[#This Row],[CA Actuel N]])/Tableau1[[#This Row],[CA Actuel N]])</f>
        <v/>
      </c>
      <c r="M30" s="15"/>
      <c r="N30" s="15"/>
      <c r="O30" s="15"/>
      <c r="P30" s="16"/>
      <c r="R30" s="5"/>
      <c r="S30" s="14" t="str">
        <f>+IF(Tableau1[[#This Row],[Prix Actuel]]="","",Tableau1[[#This Row],[Chiffre d''affaire Projection ]]-Tableau1[[#This Row],[Prevision CA N+1]])</f>
        <v/>
      </c>
      <c r="T30" s="14" t="str">
        <f>+IF(Tableau1[[#This Row],[Prix Actuel]]="","",(Tableau1[[#This Row],[Chiffre d''affaire Projection ]]-Tableau1[[#This Row],[Prevision CA N+1]])/Tableau1[[#This Row],[Prevision CA N+1]])</f>
        <v/>
      </c>
      <c r="U30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30" s="5"/>
      <c r="X30" s="14" t="str">
        <f>+IF(Tableau1[[#This Row],[Prix Actuel]]="","",Tableau1[[#This Row],[Chiffre d''affaire Projection ]]-Tableau1[[#This Row],[Prevision CA N+1]])</f>
        <v/>
      </c>
      <c r="Y30" s="14" t="str">
        <f>+IF(Tableau1[[#This Row],[Prix Actuel]]="","",(Tableau1[[#This Row],[Chiffre d''affaire Projection ]]-Tableau1[[#This Row],[Prevision CA N+1]])/Tableau1[[#This Row],[Prevision CA N+1]])</f>
        <v/>
      </c>
    </row>
    <row r="31" spans="1:25" x14ac:dyDescent="0.2">
      <c r="A31" s="10"/>
      <c r="B31" s="11"/>
      <c r="D31" s="10"/>
      <c r="E31" s="27"/>
      <c r="F31" s="12"/>
      <c r="G31" s="21" t="str">
        <f>+IF(Tableau1[[#This Row],[Prix Actuel]]="","",Tableau1[[#This Row],[Quantite N]]*(1+Tableau1[[#This Row],[Prevision variation volume]]))</f>
        <v/>
      </c>
      <c r="I31" s="17" t="str">
        <f>+IF(Tableau1[[#This Row],[Prix Actuel]]="","",Tableau1[[#This Row],[Prix Actuel]]*Tableau1[[#This Row],[Quantite N]])</f>
        <v/>
      </c>
      <c r="J31" s="17" t="str">
        <f>+IF(Tableau1[[#This Row],[Prix Actuel]]="","",Tableau1[[#This Row],[Prix Actuel]]*Tableau1[[#This Row],[Quantite / Forecast N+1]])</f>
        <v/>
      </c>
      <c r="K31" s="6" t="str">
        <f>+IF(Tableau1[[#This Row],[Prix Actuel]]="","",(Tableau1[[#This Row],[Prevision CA N+1]]-Tableau1[[#This Row],[CA Actuel N]])/Tableau1[[#This Row],[CA Actuel N]])</f>
        <v/>
      </c>
      <c r="M31" s="15"/>
      <c r="N31" s="15"/>
      <c r="O31" s="15"/>
      <c r="P31" s="16"/>
      <c r="R31" s="5"/>
      <c r="S31" s="14" t="str">
        <f>+IF(Tableau1[[#This Row],[Prix Actuel]]="","",Tableau1[[#This Row],[Chiffre d''affaire Projection ]]-Tableau1[[#This Row],[Prevision CA N+1]])</f>
        <v/>
      </c>
      <c r="T31" s="14" t="str">
        <f>+IF(Tableau1[[#This Row],[Prix Actuel]]="","",(Tableau1[[#This Row],[Chiffre d''affaire Projection ]]-Tableau1[[#This Row],[Prevision CA N+1]])/Tableau1[[#This Row],[Prevision CA N+1]])</f>
        <v/>
      </c>
      <c r="U31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31" s="5"/>
      <c r="X31" s="14" t="str">
        <f>+IF(Tableau1[[#This Row],[Prix Actuel]]="","",Tableau1[[#This Row],[Chiffre d''affaire Projection ]]-Tableau1[[#This Row],[Prevision CA N+1]])</f>
        <v/>
      </c>
      <c r="Y31" s="14" t="str">
        <f>+IF(Tableau1[[#This Row],[Prix Actuel]]="","",(Tableau1[[#This Row],[Chiffre d''affaire Projection ]]-Tableau1[[#This Row],[Prevision CA N+1]])/Tableau1[[#This Row],[Prevision CA N+1]])</f>
        <v/>
      </c>
    </row>
    <row r="32" spans="1:25" x14ac:dyDescent="0.2">
      <c r="A32" s="10"/>
      <c r="B32" s="11"/>
      <c r="D32" s="10"/>
      <c r="E32" s="27"/>
      <c r="F32" s="12"/>
      <c r="G32" s="21" t="str">
        <f>+IF(Tableau1[[#This Row],[Prix Actuel]]="","",Tableau1[[#This Row],[Quantite N]]*(1+Tableau1[[#This Row],[Prevision variation volume]]))</f>
        <v/>
      </c>
      <c r="I32" s="17" t="str">
        <f>+IF(Tableau1[[#This Row],[Prix Actuel]]="","",Tableau1[[#This Row],[Prix Actuel]]*Tableau1[[#This Row],[Quantite N]])</f>
        <v/>
      </c>
      <c r="J32" s="17" t="str">
        <f>+IF(Tableau1[[#This Row],[Prix Actuel]]="","",Tableau1[[#This Row],[Prix Actuel]]*Tableau1[[#This Row],[Quantite / Forecast N+1]])</f>
        <v/>
      </c>
      <c r="K32" s="6" t="str">
        <f>+IF(Tableau1[[#This Row],[Prix Actuel]]="","",(Tableau1[[#This Row],[Prevision CA N+1]]-Tableau1[[#This Row],[CA Actuel N]])/Tableau1[[#This Row],[CA Actuel N]])</f>
        <v/>
      </c>
      <c r="M32" s="15"/>
      <c r="N32" s="15"/>
      <c r="O32" s="15"/>
      <c r="P32" s="16"/>
      <c r="R32" s="5"/>
      <c r="S32" s="14" t="str">
        <f>+IF(Tableau1[[#This Row],[Prix Actuel]]="","",Tableau1[[#This Row],[Chiffre d''affaire Projection ]]-Tableau1[[#This Row],[Prevision CA N+1]])</f>
        <v/>
      </c>
      <c r="T32" s="14" t="str">
        <f>+IF(Tableau1[[#This Row],[Prix Actuel]]="","",(Tableau1[[#This Row],[Chiffre d''affaire Projection ]]-Tableau1[[#This Row],[Prevision CA N+1]])/Tableau1[[#This Row],[Prevision CA N+1]])</f>
        <v/>
      </c>
      <c r="U32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32" s="5"/>
      <c r="X32" s="14" t="str">
        <f>+IF(Tableau1[[#This Row],[Prix Actuel]]="","",Tableau1[[#This Row],[Chiffre d''affaire Projection ]]-Tableau1[[#This Row],[Prevision CA N+1]])</f>
        <v/>
      </c>
      <c r="Y32" s="14" t="str">
        <f>+IF(Tableau1[[#This Row],[Prix Actuel]]="","",(Tableau1[[#This Row],[Chiffre d''affaire Projection ]]-Tableau1[[#This Row],[Prevision CA N+1]])/Tableau1[[#This Row],[Prevision CA N+1]])</f>
        <v/>
      </c>
    </row>
    <row r="33" spans="1:25" x14ac:dyDescent="0.2">
      <c r="A33" s="10"/>
      <c r="B33" s="11"/>
      <c r="D33" s="10"/>
      <c r="E33" s="27"/>
      <c r="F33" s="12"/>
      <c r="G33" s="21" t="str">
        <f>+IF(Tableau1[[#This Row],[Prix Actuel]]="","",Tableau1[[#This Row],[Quantite N]]*(1+Tableau1[[#This Row],[Prevision variation volume]]))</f>
        <v/>
      </c>
      <c r="I33" s="17" t="str">
        <f>+IF(Tableau1[[#This Row],[Prix Actuel]]="","",Tableau1[[#This Row],[Prix Actuel]]*Tableau1[[#This Row],[Quantite N]])</f>
        <v/>
      </c>
      <c r="J33" s="17" t="str">
        <f>+IF(Tableau1[[#This Row],[Prix Actuel]]="","",Tableau1[[#This Row],[Prix Actuel]]*Tableau1[[#This Row],[Quantite / Forecast N+1]])</f>
        <v/>
      </c>
      <c r="K33" s="6" t="str">
        <f>+IF(Tableau1[[#This Row],[Prix Actuel]]="","",(Tableau1[[#This Row],[Prevision CA N+1]]-Tableau1[[#This Row],[CA Actuel N]])/Tableau1[[#This Row],[CA Actuel N]])</f>
        <v/>
      </c>
      <c r="M33" s="15"/>
      <c r="N33" s="15"/>
      <c r="O33" s="15"/>
      <c r="P33" s="16"/>
      <c r="R33" s="5"/>
      <c r="S33" s="14" t="str">
        <f>+IF(Tableau1[[#This Row],[Prix Actuel]]="","",Tableau1[[#This Row],[Chiffre d''affaire Projection ]]-Tableau1[[#This Row],[Prevision CA N+1]])</f>
        <v/>
      </c>
      <c r="T33" s="14" t="str">
        <f>+IF(Tableau1[[#This Row],[Prix Actuel]]="","",(Tableau1[[#This Row],[Chiffre d''affaire Projection ]]-Tableau1[[#This Row],[Prevision CA N+1]])/Tableau1[[#This Row],[Prevision CA N+1]])</f>
        <v/>
      </c>
      <c r="U33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33" s="5"/>
      <c r="X33" s="14" t="str">
        <f>+IF(Tableau1[[#This Row],[Prix Actuel]]="","",Tableau1[[#This Row],[Chiffre d''affaire Projection ]]-Tableau1[[#This Row],[Prevision CA N+1]])</f>
        <v/>
      </c>
      <c r="Y33" s="14" t="str">
        <f>+IF(Tableau1[[#This Row],[Prix Actuel]]="","",(Tableau1[[#This Row],[Chiffre d''affaire Projection ]]-Tableau1[[#This Row],[Prevision CA N+1]])/Tableau1[[#This Row],[Prevision CA N+1]])</f>
        <v/>
      </c>
    </row>
    <row r="34" spans="1:25" x14ac:dyDescent="0.2">
      <c r="A34" s="10"/>
      <c r="B34" s="11"/>
      <c r="D34" s="10"/>
      <c r="E34" s="27"/>
      <c r="F34" s="12"/>
      <c r="G34" s="21" t="str">
        <f>+IF(Tableau1[[#This Row],[Prix Actuel]]="","",Tableau1[[#This Row],[Quantite N]]*(1+Tableau1[[#This Row],[Prevision variation volume]]))</f>
        <v/>
      </c>
      <c r="I34" s="17" t="str">
        <f>+IF(Tableau1[[#This Row],[Prix Actuel]]="","",Tableau1[[#This Row],[Prix Actuel]]*Tableau1[[#This Row],[Quantite N]])</f>
        <v/>
      </c>
      <c r="J34" s="17" t="str">
        <f>+IF(Tableau1[[#This Row],[Prix Actuel]]="","",Tableau1[[#This Row],[Prix Actuel]]*Tableau1[[#This Row],[Quantite / Forecast N+1]])</f>
        <v/>
      </c>
      <c r="K34" s="6" t="str">
        <f>+IF(Tableau1[[#This Row],[Prix Actuel]]="","",(Tableau1[[#This Row],[Prevision CA N+1]]-Tableau1[[#This Row],[CA Actuel N]])/Tableau1[[#This Row],[CA Actuel N]])</f>
        <v/>
      </c>
      <c r="M34" s="15"/>
      <c r="N34" s="15"/>
      <c r="O34" s="15"/>
      <c r="P34" s="16"/>
      <c r="R34" s="5"/>
      <c r="S34" s="14" t="str">
        <f>+IF(Tableau1[[#This Row],[Prix Actuel]]="","",Tableau1[[#This Row],[Chiffre d''affaire Projection ]]-Tableau1[[#This Row],[Prevision CA N+1]])</f>
        <v/>
      </c>
      <c r="T34" s="14" t="str">
        <f>+IF(Tableau1[[#This Row],[Prix Actuel]]="","",(Tableau1[[#This Row],[Chiffre d''affaire Projection ]]-Tableau1[[#This Row],[Prevision CA N+1]])/Tableau1[[#This Row],[Prevision CA N+1]])</f>
        <v/>
      </c>
      <c r="U34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34" s="5"/>
      <c r="X34" s="14" t="str">
        <f>+IF(Tableau1[[#This Row],[Prix Actuel]]="","",Tableau1[[#This Row],[Chiffre d''affaire Projection ]]-Tableau1[[#This Row],[Prevision CA N+1]])</f>
        <v/>
      </c>
      <c r="Y34" s="14" t="str">
        <f>+IF(Tableau1[[#This Row],[Prix Actuel]]="","",(Tableau1[[#This Row],[Chiffre d''affaire Projection ]]-Tableau1[[#This Row],[Prevision CA N+1]])/Tableau1[[#This Row],[Prevision CA N+1]])</f>
        <v/>
      </c>
    </row>
    <row r="35" spans="1:25" x14ac:dyDescent="0.2">
      <c r="A35" s="10"/>
      <c r="B35" s="11"/>
      <c r="D35" s="10"/>
      <c r="E35" s="27"/>
      <c r="F35" s="12"/>
      <c r="G35" s="21" t="str">
        <f>+IF(Tableau1[[#This Row],[Prix Actuel]]="","",Tableau1[[#This Row],[Quantite N]]*(1+Tableau1[[#This Row],[Prevision variation volume]]))</f>
        <v/>
      </c>
      <c r="I35" s="17" t="str">
        <f>+IF(Tableau1[[#This Row],[Prix Actuel]]="","",Tableau1[[#This Row],[Prix Actuel]]*Tableau1[[#This Row],[Quantite N]])</f>
        <v/>
      </c>
      <c r="J35" s="17" t="str">
        <f>+IF(Tableau1[[#This Row],[Prix Actuel]]="","",Tableau1[[#This Row],[Prix Actuel]]*Tableau1[[#This Row],[Quantite / Forecast N+1]])</f>
        <v/>
      </c>
      <c r="K35" s="6" t="str">
        <f>+IF(Tableau1[[#This Row],[Prix Actuel]]="","",(Tableau1[[#This Row],[Prevision CA N+1]]-Tableau1[[#This Row],[CA Actuel N]])/Tableau1[[#This Row],[CA Actuel N]])</f>
        <v/>
      </c>
      <c r="M35" s="15"/>
      <c r="N35" s="15"/>
      <c r="O35" s="15"/>
      <c r="P35" s="16"/>
      <c r="R35" s="5"/>
      <c r="S35" s="14" t="str">
        <f>+IF(Tableau1[[#This Row],[Prix Actuel]]="","",Tableau1[[#This Row],[Chiffre d''affaire Projection ]]-Tableau1[[#This Row],[Prevision CA N+1]])</f>
        <v/>
      </c>
      <c r="T35" s="14" t="str">
        <f>+IF(Tableau1[[#This Row],[Prix Actuel]]="","",(Tableau1[[#This Row],[Chiffre d''affaire Projection ]]-Tableau1[[#This Row],[Prevision CA N+1]])/Tableau1[[#This Row],[Prevision CA N+1]])</f>
        <v/>
      </c>
      <c r="U35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35" s="5"/>
      <c r="X35" s="14" t="str">
        <f>+IF(Tableau1[[#This Row],[Prix Actuel]]="","",Tableau1[[#This Row],[Chiffre d''affaire Projection ]]-Tableau1[[#This Row],[Prevision CA N+1]])</f>
        <v/>
      </c>
      <c r="Y35" s="14" t="str">
        <f>+IF(Tableau1[[#This Row],[Prix Actuel]]="","",(Tableau1[[#This Row],[Chiffre d''affaire Projection ]]-Tableau1[[#This Row],[Prevision CA N+1]])/Tableau1[[#This Row],[Prevision CA N+1]])</f>
        <v/>
      </c>
    </row>
    <row r="36" spans="1:25" x14ac:dyDescent="0.2">
      <c r="A36" s="10"/>
      <c r="B36" s="11"/>
      <c r="D36" s="10"/>
      <c r="E36" s="27"/>
      <c r="F36" s="12"/>
      <c r="G36" s="21" t="str">
        <f>+IF(Tableau1[[#This Row],[Prix Actuel]]="","",Tableau1[[#This Row],[Quantite N]]*(1+Tableau1[[#This Row],[Prevision variation volume]]))</f>
        <v/>
      </c>
      <c r="I36" s="17" t="str">
        <f>+IF(Tableau1[[#This Row],[Prix Actuel]]="","",Tableau1[[#This Row],[Prix Actuel]]*Tableau1[[#This Row],[Quantite N]])</f>
        <v/>
      </c>
      <c r="J36" s="17" t="str">
        <f>+IF(Tableau1[[#This Row],[Prix Actuel]]="","",Tableau1[[#This Row],[Prix Actuel]]*Tableau1[[#This Row],[Quantite / Forecast N+1]])</f>
        <v/>
      </c>
      <c r="K36" s="6" t="str">
        <f>+IF(Tableau1[[#This Row],[Prix Actuel]]="","",(Tableau1[[#This Row],[Prevision CA N+1]]-Tableau1[[#This Row],[CA Actuel N]])/Tableau1[[#This Row],[CA Actuel N]])</f>
        <v/>
      </c>
      <c r="M36" s="15"/>
      <c r="N36" s="15"/>
      <c r="O36" s="15"/>
      <c r="P36" s="16"/>
      <c r="R36" s="5"/>
      <c r="S36" s="14" t="str">
        <f>+IF(Tableau1[[#This Row],[Prix Actuel]]="","",Tableau1[[#This Row],[Chiffre d''affaire Projection ]]-Tableau1[[#This Row],[Prevision CA N+1]])</f>
        <v/>
      </c>
      <c r="T36" s="14" t="str">
        <f>+IF(Tableau1[[#This Row],[Prix Actuel]]="","",(Tableau1[[#This Row],[Chiffre d''affaire Projection ]]-Tableau1[[#This Row],[Prevision CA N+1]])/Tableau1[[#This Row],[Prevision CA N+1]])</f>
        <v/>
      </c>
      <c r="U36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36" s="5"/>
      <c r="X36" s="14" t="str">
        <f>+IF(Tableau1[[#This Row],[Prix Actuel]]="","",Tableau1[[#This Row],[Chiffre d''affaire Projection ]]-Tableau1[[#This Row],[Prevision CA N+1]])</f>
        <v/>
      </c>
      <c r="Y36" s="14" t="str">
        <f>+IF(Tableau1[[#This Row],[Prix Actuel]]="","",(Tableau1[[#This Row],[Chiffre d''affaire Projection ]]-Tableau1[[#This Row],[Prevision CA N+1]])/Tableau1[[#This Row],[Prevision CA N+1]])</f>
        <v/>
      </c>
    </row>
    <row r="37" spans="1:25" x14ac:dyDescent="0.2">
      <c r="A37" s="10"/>
      <c r="B37" s="11"/>
      <c r="D37" s="10"/>
      <c r="E37" s="27"/>
      <c r="F37" s="12"/>
      <c r="G37" s="21" t="str">
        <f>+IF(Tableau1[[#This Row],[Prix Actuel]]="","",Tableau1[[#This Row],[Quantite N]]*(1+Tableau1[[#This Row],[Prevision variation volume]]))</f>
        <v/>
      </c>
      <c r="I37" s="17" t="str">
        <f>+IF(Tableau1[[#This Row],[Prix Actuel]]="","",Tableau1[[#This Row],[Prix Actuel]]*Tableau1[[#This Row],[Quantite N]])</f>
        <v/>
      </c>
      <c r="J37" s="17" t="str">
        <f>+IF(Tableau1[[#This Row],[Prix Actuel]]="","",Tableau1[[#This Row],[Prix Actuel]]*Tableau1[[#This Row],[Quantite / Forecast N+1]])</f>
        <v/>
      </c>
      <c r="K37" s="6" t="str">
        <f>+IF(Tableau1[[#This Row],[Prix Actuel]]="","",(Tableau1[[#This Row],[Prevision CA N+1]]-Tableau1[[#This Row],[CA Actuel N]])/Tableau1[[#This Row],[CA Actuel N]])</f>
        <v/>
      </c>
      <c r="M37" s="15"/>
      <c r="N37" s="15"/>
      <c r="O37" s="15"/>
      <c r="P37" s="16"/>
      <c r="R37" s="5"/>
      <c r="S37" s="14" t="str">
        <f>+IF(Tableau1[[#This Row],[Prix Actuel]]="","",Tableau1[[#This Row],[Chiffre d''affaire Projection ]]-Tableau1[[#This Row],[Prevision CA N+1]])</f>
        <v/>
      </c>
      <c r="T37" s="14" t="str">
        <f>+IF(Tableau1[[#This Row],[Prix Actuel]]="","",(Tableau1[[#This Row],[Chiffre d''affaire Projection ]]-Tableau1[[#This Row],[Prevision CA N+1]])/Tableau1[[#This Row],[Prevision CA N+1]])</f>
        <v/>
      </c>
      <c r="U37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37" s="5"/>
      <c r="X37" s="14" t="str">
        <f>+IF(Tableau1[[#This Row],[Prix Actuel]]="","",Tableau1[[#This Row],[Chiffre d''affaire Projection ]]-Tableau1[[#This Row],[Prevision CA N+1]])</f>
        <v/>
      </c>
      <c r="Y37" s="14" t="str">
        <f>+IF(Tableau1[[#This Row],[Prix Actuel]]="","",(Tableau1[[#This Row],[Chiffre d''affaire Projection ]]-Tableau1[[#This Row],[Prevision CA N+1]])/Tableau1[[#This Row],[Prevision CA N+1]])</f>
        <v/>
      </c>
    </row>
    <row r="38" spans="1:25" x14ac:dyDescent="0.2">
      <c r="A38" s="10"/>
      <c r="B38" s="11"/>
      <c r="D38" s="10"/>
      <c r="E38" s="27"/>
      <c r="F38" s="12"/>
      <c r="G38" s="21" t="str">
        <f>+IF(Tableau1[[#This Row],[Prix Actuel]]="","",Tableau1[[#This Row],[Quantite N]]*(1+Tableau1[[#This Row],[Prevision variation volume]]))</f>
        <v/>
      </c>
      <c r="I38" s="17" t="str">
        <f>+IF(Tableau1[[#This Row],[Prix Actuel]]="","",Tableau1[[#This Row],[Prix Actuel]]*Tableau1[[#This Row],[Quantite N]])</f>
        <v/>
      </c>
      <c r="J38" s="17" t="str">
        <f>+IF(Tableau1[[#This Row],[Prix Actuel]]="","",Tableau1[[#This Row],[Prix Actuel]]*Tableau1[[#This Row],[Quantite / Forecast N+1]])</f>
        <v/>
      </c>
      <c r="K38" s="6" t="str">
        <f>+IF(Tableau1[[#This Row],[Prix Actuel]]="","",(Tableau1[[#This Row],[Prevision CA N+1]]-Tableau1[[#This Row],[CA Actuel N]])/Tableau1[[#This Row],[CA Actuel N]])</f>
        <v/>
      </c>
      <c r="M38" s="15"/>
      <c r="N38" s="15"/>
      <c r="O38" s="15"/>
      <c r="P38" s="16"/>
      <c r="R38" s="5"/>
      <c r="S38" s="14" t="str">
        <f>+IF(Tableau1[[#This Row],[Prix Actuel]]="","",Tableau1[[#This Row],[Chiffre d''affaire Projection ]]-Tableau1[[#This Row],[Prevision CA N+1]])</f>
        <v/>
      </c>
      <c r="T38" s="14" t="str">
        <f>+IF(Tableau1[[#This Row],[Prix Actuel]]="","",(Tableau1[[#This Row],[Chiffre d''affaire Projection ]]-Tableau1[[#This Row],[Prevision CA N+1]])/Tableau1[[#This Row],[Prevision CA N+1]])</f>
        <v/>
      </c>
      <c r="U38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38" s="5"/>
      <c r="X38" s="14" t="str">
        <f>+IF(Tableau1[[#This Row],[Prix Actuel]]="","",Tableau1[[#This Row],[Chiffre d''affaire Projection ]]-Tableau1[[#This Row],[Prevision CA N+1]])</f>
        <v/>
      </c>
      <c r="Y38" s="14" t="str">
        <f>+IF(Tableau1[[#This Row],[Prix Actuel]]="","",(Tableau1[[#This Row],[Chiffre d''affaire Projection ]]-Tableau1[[#This Row],[Prevision CA N+1]])/Tableau1[[#This Row],[Prevision CA N+1]])</f>
        <v/>
      </c>
    </row>
    <row r="39" spans="1:25" x14ac:dyDescent="0.2">
      <c r="A39" s="10"/>
      <c r="B39" s="11"/>
      <c r="D39" s="10"/>
      <c r="E39" s="27"/>
      <c r="F39" s="12"/>
      <c r="G39" s="21" t="str">
        <f>+IF(Tableau1[[#This Row],[Prix Actuel]]="","",Tableau1[[#This Row],[Quantite N]]*(1+Tableau1[[#This Row],[Prevision variation volume]]))</f>
        <v/>
      </c>
      <c r="I39" s="17" t="str">
        <f>+IF(Tableau1[[#This Row],[Prix Actuel]]="","",Tableau1[[#This Row],[Prix Actuel]]*Tableau1[[#This Row],[Quantite N]])</f>
        <v/>
      </c>
      <c r="J39" s="17" t="str">
        <f>+IF(Tableau1[[#This Row],[Prix Actuel]]="","",Tableau1[[#This Row],[Prix Actuel]]*Tableau1[[#This Row],[Quantite / Forecast N+1]])</f>
        <v/>
      </c>
      <c r="K39" s="6" t="str">
        <f>+IF(Tableau1[[#This Row],[Prix Actuel]]="","",(Tableau1[[#This Row],[Prevision CA N+1]]-Tableau1[[#This Row],[CA Actuel N]])/Tableau1[[#This Row],[CA Actuel N]])</f>
        <v/>
      </c>
      <c r="M39" s="15"/>
      <c r="N39" s="15"/>
      <c r="O39" s="15"/>
      <c r="P39" s="16"/>
      <c r="R39" s="5"/>
      <c r="S39" s="14" t="str">
        <f>+IF(Tableau1[[#This Row],[Prix Actuel]]="","",Tableau1[[#This Row],[Chiffre d''affaire Projection ]]-Tableau1[[#This Row],[Prevision CA N+1]])</f>
        <v/>
      </c>
      <c r="T39" s="14" t="str">
        <f>+IF(Tableau1[[#This Row],[Prix Actuel]]="","",(Tableau1[[#This Row],[Chiffre d''affaire Projection ]]-Tableau1[[#This Row],[Prevision CA N+1]])/Tableau1[[#This Row],[Prevision CA N+1]])</f>
        <v/>
      </c>
      <c r="U39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39" s="5"/>
      <c r="X39" s="14" t="str">
        <f>+IF(Tableau1[[#This Row],[Prix Actuel]]="","",Tableau1[[#This Row],[Chiffre d''affaire Projection ]]-Tableau1[[#This Row],[Prevision CA N+1]])</f>
        <v/>
      </c>
      <c r="Y39" s="14" t="str">
        <f>+IF(Tableau1[[#This Row],[Prix Actuel]]="","",(Tableau1[[#This Row],[Chiffre d''affaire Projection ]]-Tableau1[[#This Row],[Prevision CA N+1]])/Tableau1[[#This Row],[Prevision CA N+1]])</f>
        <v/>
      </c>
    </row>
    <row r="40" spans="1:25" x14ac:dyDescent="0.2">
      <c r="A40" s="10"/>
      <c r="B40" s="11"/>
      <c r="D40" s="10"/>
      <c r="E40" s="27"/>
      <c r="F40" s="12"/>
      <c r="G40" s="21" t="str">
        <f>+IF(Tableau1[[#This Row],[Prix Actuel]]="","",Tableau1[[#This Row],[Quantite N]]*(1+Tableau1[[#This Row],[Prevision variation volume]]))</f>
        <v/>
      </c>
      <c r="I40" s="17" t="str">
        <f>+IF(Tableau1[[#This Row],[Prix Actuel]]="","",Tableau1[[#This Row],[Prix Actuel]]*Tableau1[[#This Row],[Quantite N]])</f>
        <v/>
      </c>
      <c r="J40" s="17" t="str">
        <f>+IF(Tableau1[[#This Row],[Prix Actuel]]="","",Tableau1[[#This Row],[Prix Actuel]]*Tableau1[[#This Row],[Quantite / Forecast N+1]])</f>
        <v/>
      </c>
      <c r="K40" s="6" t="str">
        <f>+IF(Tableau1[[#This Row],[Prix Actuel]]="","",(Tableau1[[#This Row],[Prevision CA N+1]]-Tableau1[[#This Row],[CA Actuel N]])/Tableau1[[#This Row],[CA Actuel N]])</f>
        <v/>
      </c>
      <c r="M40" s="15"/>
      <c r="N40" s="15"/>
      <c r="O40" s="15"/>
      <c r="P40" s="16"/>
      <c r="R40" s="5"/>
      <c r="S40" s="14" t="str">
        <f>+IF(Tableau1[[#This Row],[Prix Actuel]]="","",Tableau1[[#This Row],[Chiffre d''affaire Projection ]]-Tableau1[[#This Row],[Prevision CA N+1]])</f>
        <v/>
      </c>
      <c r="T40" s="14" t="str">
        <f>+IF(Tableau1[[#This Row],[Prix Actuel]]="","",(Tableau1[[#This Row],[Chiffre d''affaire Projection ]]-Tableau1[[#This Row],[Prevision CA N+1]])/Tableau1[[#This Row],[Prevision CA N+1]])</f>
        <v/>
      </c>
      <c r="U40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40" s="5"/>
      <c r="X40" s="14" t="str">
        <f>+IF(Tableau1[[#This Row],[Prix Actuel]]="","",Tableau1[[#This Row],[Chiffre d''affaire Projection ]]-Tableau1[[#This Row],[Prevision CA N+1]])</f>
        <v/>
      </c>
      <c r="Y40" s="14" t="str">
        <f>+IF(Tableau1[[#This Row],[Prix Actuel]]="","",(Tableau1[[#This Row],[Chiffre d''affaire Projection ]]-Tableau1[[#This Row],[Prevision CA N+1]])/Tableau1[[#This Row],[Prevision CA N+1]])</f>
        <v/>
      </c>
    </row>
    <row r="41" spans="1:25" x14ac:dyDescent="0.2">
      <c r="A41" s="10"/>
      <c r="B41" s="11"/>
      <c r="D41" s="10"/>
      <c r="E41" s="27"/>
      <c r="F41" s="12"/>
      <c r="G41" s="21" t="str">
        <f>+IF(Tableau1[[#This Row],[Prix Actuel]]="","",Tableau1[[#This Row],[Quantite N]]*(1+Tableau1[[#This Row],[Prevision variation volume]]))</f>
        <v/>
      </c>
      <c r="I41" s="17" t="str">
        <f>+IF(Tableau1[[#This Row],[Prix Actuel]]="","",Tableau1[[#This Row],[Prix Actuel]]*Tableau1[[#This Row],[Quantite N]])</f>
        <v/>
      </c>
      <c r="J41" s="17" t="str">
        <f>+IF(Tableau1[[#This Row],[Prix Actuel]]="","",Tableau1[[#This Row],[Prix Actuel]]*Tableau1[[#This Row],[Quantite / Forecast N+1]])</f>
        <v/>
      </c>
      <c r="K41" s="6" t="str">
        <f>+IF(Tableau1[[#This Row],[Prix Actuel]]="","",(Tableau1[[#This Row],[Prevision CA N+1]]-Tableau1[[#This Row],[CA Actuel N]])/Tableau1[[#This Row],[CA Actuel N]])</f>
        <v/>
      </c>
      <c r="M41" s="15"/>
      <c r="N41" s="15"/>
      <c r="O41" s="15"/>
      <c r="P41" s="16"/>
      <c r="R41" s="5"/>
      <c r="S41" s="14" t="str">
        <f>+IF(Tableau1[[#This Row],[Prix Actuel]]="","",Tableau1[[#This Row],[Chiffre d''affaire Projection ]]-Tableau1[[#This Row],[Prevision CA N+1]])</f>
        <v/>
      </c>
      <c r="T41" s="14" t="str">
        <f>+IF(Tableau1[[#This Row],[Prix Actuel]]="","",(Tableau1[[#This Row],[Chiffre d''affaire Projection ]]-Tableau1[[#This Row],[Prevision CA N+1]])/Tableau1[[#This Row],[Prevision CA N+1]])</f>
        <v/>
      </c>
      <c r="U41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41" s="5"/>
      <c r="X41" s="14" t="str">
        <f>+IF(Tableau1[[#This Row],[Prix Actuel]]="","",Tableau1[[#This Row],[Chiffre d''affaire Projection ]]-Tableau1[[#This Row],[Prevision CA N+1]])</f>
        <v/>
      </c>
      <c r="Y41" s="14" t="str">
        <f>+IF(Tableau1[[#This Row],[Prix Actuel]]="","",(Tableau1[[#This Row],[Chiffre d''affaire Projection ]]-Tableau1[[#This Row],[Prevision CA N+1]])/Tableau1[[#This Row],[Prevision CA N+1]])</f>
        <v/>
      </c>
    </row>
    <row r="42" spans="1:25" x14ac:dyDescent="0.2">
      <c r="A42" s="10"/>
      <c r="B42" s="11"/>
      <c r="D42" s="10"/>
      <c r="E42" s="27"/>
      <c r="F42" s="12"/>
      <c r="G42" s="21" t="str">
        <f>+IF(Tableau1[[#This Row],[Prix Actuel]]="","",Tableau1[[#This Row],[Quantite N]]*(1+Tableau1[[#This Row],[Prevision variation volume]]))</f>
        <v/>
      </c>
      <c r="I42" s="17" t="str">
        <f>+IF(Tableau1[[#This Row],[Prix Actuel]]="","",Tableau1[[#This Row],[Prix Actuel]]*Tableau1[[#This Row],[Quantite N]])</f>
        <v/>
      </c>
      <c r="J42" s="17" t="str">
        <f>+IF(Tableau1[[#This Row],[Prix Actuel]]="","",Tableau1[[#This Row],[Prix Actuel]]*Tableau1[[#This Row],[Quantite / Forecast N+1]])</f>
        <v/>
      </c>
      <c r="K42" s="6" t="str">
        <f>+IF(Tableau1[[#This Row],[Prix Actuel]]="","",(Tableau1[[#This Row],[Prevision CA N+1]]-Tableau1[[#This Row],[CA Actuel N]])/Tableau1[[#This Row],[CA Actuel N]])</f>
        <v/>
      </c>
      <c r="M42" s="15"/>
      <c r="N42" s="15"/>
      <c r="O42" s="15"/>
      <c r="P42" s="16"/>
      <c r="R42" s="5"/>
      <c r="S42" s="14" t="str">
        <f>+IF(Tableau1[[#This Row],[Prix Actuel]]="","",Tableau1[[#This Row],[Chiffre d''affaire Projection ]]-Tableau1[[#This Row],[Prevision CA N+1]])</f>
        <v/>
      </c>
      <c r="T42" s="14" t="str">
        <f>+IF(Tableau1[[#This Row],[Prix Actuel]]="","",(Tableau1[[#This Row],[Chiffre d''affaire Projection ]]-Tableau1[[#This Row],[Prevision CA N+1]])/Tableau1[[#This Row],[Prevision CA N+1]])</f>
        <v/>
      </c>
      <c r="U42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42" s="5"/>
      <c r="X42" s="14" t="str">
        <f>+IF(Tableau1[[#This Row],[Prix Actuel]]="","",Tableau1[[#This Row],[Chiffre d''affaire Projection ]]-Tableau1[[#This Row],[Prevision CA N+1]])</f>
        <v/>
      </c>
      <c r="Y42" s="14" t="str">
        <f>+IF(Tableau1[[#This Row],[Prix Actuel]]="","",(Tableau1[[#This Row],[Chiffre d''affaire Projection ]]-Tableau1[[#This Row],[Prevision CA N+1]])/Tableau1[[#This Row],[Prevision CA N+1]])</f>
        <v/>
      </c>
    </row>
    <row r="43" spans="1:25" x14ac:dyDescent="0.2">
      <c r="A43" s="10"/>
      <c r="B43" s="11"/>
      <c r="D43" s="10"/>
      <c r="E43" s="27"/>
      <c r="F43" s="12"/>
      <c r="G43" s="21" t="str">
        <f>+IF(Tableau1[[#This Row],[Prix Actuel]]="","",Tableau1[[#This Row],[Quantite N]]*(1+Tableau1[[#This Row],[Prevision variation volume]]))</f>
        <v/>
      </c>
      <c r="I43" s="17" t="str">
        <f>+IF(Tableau1[[#This Row],[Prix Actuel]]="","",Tableau1[[#This Row],[Prix Actuel]]*Tableau1[[#This Row],[Quantite N]])</f>
        <v/>
      </c>
      <c r="J43" s="17" t="str">
        <f>+IF(Tableau1[[#This Row],[Prix Actuel]]="","",Tableau1[[#This Row],[Prix Actuel]]*Tableau1[[#This Row],[Quantite / Forecast N+1]])</f>
        <v/>
      </c>
      <c r="K43" s="6" t="str">
        <f>+IF(Tableau1[[#This Row],[Prix Actuel]]="","",(Tableau1[[#This Row],[Prevision CA N+1]]-Tableau1[[#This Row],[CA Actuel N]])/Tableau1[[#This Row],[CA Actuel N]])</f>
        <v/>
      </c>
      <c r="M43" s="15"/>
      <c r="N43" s="15"/>
      <c r="O43" s="15"/>
      <c r="P43" s="16"/>
      <c r="R43" s="5"/>
      <c r="S43" s="14" t="str">
        <f>+IF(Tableau1[[#This Row],[Prix Actuel]]="","",Tableau1[[#This Row],[Chiffre d''affaire Projection ]]-Tableau1[[#This Row],[Prevision CA N+1]])</f>
        <v/>
      </c>
      <c r="T43" s="14" t="str">
        <f>+IF(Tableau1[[#This Row],[Prix Actuel]]="","",(Tableau1[[#This Row],[Chiffre d''affaire Projection ]]-Tableau1[[#This Row],[Prevision CA N+1]])/Tableau1[[#This Row],[Prevision CA N+1]])</f>
        <v/>
      </c>
      <c r="U43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43" s="5"/>
      <c r="X43" s="14" t="str">
        <f>+IF(Tableau1[[#This Row],[Prix Actuel]]="","",Tableau1[[#This Row],[Chiffre d''affaire Projection ]]-Tableau1[[#This Row],[Prevision CA N+1]])</f>
        <v/>
      </c>
      <c r="Y43" s="14" t="str">
        <f>+IF(Tableau1[[#This Row],[Prix Actuel]]="","",(Tableau1[[#This Row],[Chiffre d''affaire Projection ]]-Tableau1[[#This Row],[Prevision CA N+1]])/Tableau1[[#This Row],[Prevision CA N+1]])</f>
        <v/>
      </c>
    </row>
    <row r="44" spans="1:25" x14ac:dyDescent="0.2">
      <c r="A44" s="10"/>
      <c r="B44" s="11"/>
      <c r="D44" s="10"/>
      <c r="E44" s="27"/>
      <c r="F44" s="12"/>
      <c r="G44" s="21" t="str">
        <f>+IF(Tableau1[[#This Row],[Prix Actuel]]="","",Tableau1[[#This Row],[Quantite N]]*(1+Tableau1[[#This Row],[Prevision variation volume]]))</f>
        <v/>
      </c>
      <c r="I44" s="17" t="str">
        <f>+IF(Tableau1[[#This Row],[Prix Actuel]]="","",Tableau1[[#This Row],[Prix Actuel]]*Tableau1[[#This Row],[Quantite N]])</f>
        <v/>
      </c>
      <c r="J44" s="17" t="str">
        <f>+IF(Tableau1[[#This Row],[Prix Actuel]]="","",Tableau1[[#This Row],[Prix Actuel]]*Tableau1[[#This Row],[Quantite / Forecast N+1]])</f>
        <v/>
      </c>
      <c r="K44" s="6" t="str">
        <f>+IF(Tableau1[[#This Row],[Prix Actuel]]="","",(Tableau1[[#This Row],[Prevision CA N+1]]-Tableau1[[#This Row],[CA Actuel N]])/Tableau1[[#This Row],[CA Actuel N]])</f>
        <v/>
      </c>
      <c r="M44" s="15"/>
      <c r="N44" s="15"/>
      <c r="O44" s="15"/>
      <c r="P44" s="16"/>
      <c r="R44" s="5"/>
      <c r="S44" s="14" t="str">
        <f>+IF(Tableau1[[#This Row],[Prix Actuel]]="","",Tableau1[[#This Row],[Chiffre d''affaire Projection ]]-Tableau1[[#This Row],[Prevision CA N+1]])</f>
        <v/>
      </c>
      <c r="T44" s="14" t="str">
        <f>+IF(Tableau1[[#This Row],[Prix Actuel]]="","",(Tableau1[[#This Row],[Chiffre d''affaire Projection ]]-Tableau1[[#This Row],[Prevision CA N+1]])/Tableau1[[#This Row],[Prevision CA N+1]])</f>
        <v/>
      </c>
      <c r="U44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44" s="5"/>
      <c r="X44" s="14" t="str">
        <f>+IF(Tableau1[[#This Row],[Prix Actuel]]="","",Tableau1[[#This Row],[Chiffre d''affaire Projection ]]-Tableau1[[#This Row],[Prevision CA N+1]])</f>
        <v/>
      </c>
      <c r="Y44" s="14" t="str">
        <f>+IF(Tableau1[[#This Row],[Prix Actuel]]="","",(Tableau1[[#This Row],[Chiffre d''affaire Projection ]]-Tableau1[[#This Row],[Prevision CA N+1]])/Tableau1[[#This Row],[Prevision CA N+1]])</f>
        <v/>
      </c>
    </row>
    <row r="45" spans="1:25" x14ac:dyDescent="0.2">
      <c r="A45" s="10"/>
      <c r="B45" s="11"/>
      <c r="D45" s="10"/>
      <c r="E45" s="27"/>
      <c r="F45" s="12"/>
      <c r="G45" s="21" t="str">
        <f>+IF(Tableau1[[#This Row],[Prix Actuel]]="","",Tableau1[[#This Row],[Quantite N]]*(1+Tableau1[[#This Row],[Prevision variation volume]]))</f>
        <v/>
      </c>
      <c r="I45" s="17" t="str">
        <f>+IF(Tableau1[[#This Row],[Prix Actuel]]="","",Tableau1[[#This Row],[Prix Actuel]]*Tableau1[[#This Row],[Quantite N]])</f>
        <v/>
      </c>
      <c r="J45" s="17" t="str">
        <f>+IF(Tableau1[[#This Row],[Prix Actuel]]="","",Tableau1[[#This Row],[Prix Actuel]]*Tableau1[[#This Row],[Quantite / Forecast N+1]])</f>
        <v/>
      </c>
      <c r="K45" s="6" t="str">
        <f>+IF(Tableau1[[#This Row],[Prix Actuel]]="","",(Tableau1[[#This Row],[Prevision CA N+1]]-Tableau1[[#This Row],[CA Actuel N]])/Tableau1[[#This Row],[CA Actuel N]])</f>
        <v/>
      </c>
      <c r="M45" s="15"/>
      <c r="N45" s="15"/>
      <c r="O45" s="15"/>
      <c r="P45" s="16"/>
      <c r="R45" s="5"/>
      <c r="S45" s="14" t="str">
        <f>+IF(Tableau1[[#This Row],[Prix Actuel]]="","",Tableau1[[#This Row],[Chiffre d''affaire Projection ]]-Tableau1[[#This Row],[Prevision CA N+1]])</f>
        <v/>
      </c>
      <c r="T45" s="14" t="str">
        <f>+IF(Tableau1[[#This Row],[Prix Actuel]]="","",(Tableau1[[#This Row],[Chiffre d''affaire Projection ]]-Tableau1[[#This Row],[Prevision CA N+1]])/Tableau1[[#This Row],[Prevision CA N+1]])</f>
        <v/>
      </c>
      <c r="U45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45" s="5"/>
      <c r="X45" s="14" t="str">
        <f>+IF(Tableau1[[#This Row],[Prix Actuel]]="","",Tableau1[[#This Row],[Chiffre d''affaire Projection ]]-Tableau1[[#This Row],[Prevision CA N+1]])</f>
        <v/>
      </c>
      <c r="Y45" s="14" t="str">
        <f>+IF(Tableau1[[#This Row],[Prix Actuel]]="","",(Tableau1[[#This Row],[Chiffre d''affaire Projection ]]-Tableau1[[#This Row],[Prevision CA N+1]])/Tableau1[[#This Row],[Prevision CA N+1]])</f>
        <v/>
      </c>
    </row>
    <row r="46" spans="1:25" x14ac:dyDescent="0.2">
      <c r="A46" s="10"/>
      <c r="B46" s="11"/>
      <c r="D46" s="10"/>
      <c r="E46" s="27"/>
      <c r="F46" s="12"/>
      <c r="G46" s="21" t="str">
        <f>+IF(Tableau1[[#This Row],[Prix Actuel]]="","",Tableau1[[#This Row],[Quantite N]]*(1+Tableau1[[#This Row],[Prevision variation volume]]))</f>
        <v/>
      </c>
      <c r="I46" s="17" t="str">
        <f>+IF(Tableau1[[#This Row],[Prix Actuel]]="","",Tableau1[[#This Row],[Prix Actuel]]*Tableau1[[#This Row],[Quantite N]])</f>
        <v/>
      </c>
      <c r="J46" s="17" t="str">
        <f>+IF(Tableau1[[#This Row],[Prix Actuel]]="","",Tableau1[[#This Row],[Prix Actuel]]*Tableau1[[#This Row],[Quantite / Forecast N+1]])</f>
        <v/>
      </c>
      <c r="K46" s="6" t="str">
        <f>+IF(Tableau1[[#This Row],[Prix Actuel]]="","",(Tableau1[[#This Row],[Prevision CA N+1]]-Tableau1[[#This Row],[CA Actuel N]])/Tableau1[[#This Row],[CA Actuel N]])</f>
        <v/>
      </c>
      <c r="M46" s="15"/>
      <c r="N46" s="15"/>
      <c r="O46" s="15"/>
      <c r="P46" s="16"/>
      <c r="R46" s="5"/>
      <c r="S46" s="14" t="str">
        <f>+IF(Tableau1[[#This Row],[Prix Actuel]]="","",Tableau1[[#This Row],[Chiffre d''affaire Projection ]]-Tableau1[[#This Row],[Prevision CA N+1]])</f>
        <v/>
      </c>
      <c r="T46" s="14" t="str">
        <f>+IF(Tableau1[[#This Row],[Prix Actuel]]="","",(Tableau1[[#This Row],[Chiffre d''affaire Projection ]]-Tableau1[[#This Row],[Prevision CA N+1]])/Tableau1[[#This Row],[Prevision CA N+1]])</f>
        <v/>
      </c>
      <c r="U46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46" s="5"/>
      <c r="X46" s="14" t="str">
        <f>+IF(Tableau1[[#This Row],[Prix Actuel]]="","",Tableau1[[#This Row],[Chiffre d''affaire Projection ]]-Tableau1[[#This Row],[Prevision CA N+1]])</f>
        <v/>
      </c>
      <c r="Y46" s="14" t="str">
        <f>+IF(Tableau1[[#This Row],[Prix Actuel]]="","",(Tableau1[[#This Row],[Chiffre d''affaire Projection ]]-Tableau1[[#This Row],[Prevision CA N+1]])/Tableau1[[#This Row],[Prevision CA N+1]])</f>
        <v/>
      </c>
    </row>
    <row r="47" spans="1:25" x14ac:dyDescent="0.2">
      <c r="A47" s="10"/>
      <c r="B47" s="11"/>
      <c r="D47" s="10"/>
      <c r="E47" s="27"/>
      <c r="F47" s="12"/>
      <c r="G47" s="21" t="str">
        <f>+IF(Tableau1[[#This Row],[Prix Actuel]]="","",Tableau1[[#This Row],[Quantite N]]*(1+Tableau1[[#This Row],[Prevision variation volume]]))</f>
        <v/>
      </c>
      <c r="I47" s="17" t="str">
        <f>+IF(Tableau1[[#This Row],[Prix Actuel]]="","",Tableau1[[#This Row],[Prix Actuel]]*Tableau1[[#This Row],[Quantite N]])</f>
        <v/>
      </c>
      <c r="J47" s="17" t="str">
        <f>+IF(Tableau1[[#This Row],[Prix Actuel]]="","",Tableau1[[#This Row],[Prix Actuel]]*Tableau1[[#This Row],[Quantite / Forecast N+1]])</f>
        <v/>
      </c>
      <c r="K47" s="6" t="str">
        <f>+IF(Tableau1[[#This Row],[Prix Actuel]]="","",(Tableau1[[#This Row],[Prevision CA N+1]]-Tableau1[[#This Row],[CA Actuel N]])/Tableau1[[#This Row],[CA Actuel N]])</f>
        <v/>
      </c>
      <c r="M47" s="15"/>
      <c r="N47" s="15"/>
      <c r="O47" s="15"/>
      <c r="P47" s="16"/>
      <c r="R47" s="5"/>
      <c r="S47" s="14" t="str">
        <f>+IF(Tableau1[[#This Row],[Prix Actuel]]="","",Tableau1[[#This Row],[Chiffre d''affaire Projection ]]-Tableau1[[#This Row],[Prevision CA N+1]])</f>
        <v/>
      </c>
      <c r="T47" s="14" t="str">
        <f>+IF(Tableau1[[#This Row],[Prix Actuel]]="","",(Tableau1[[#This Row],[Chiffre d''affaire Projection ]]-Tableau1[[#This Row],[Prevision CA N+1]])/Tableau1[[#This Row],[Prevision CA N+1]])</f>
        <v/>
      </c>
      <c r="U47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47" s="5"/>
      <c r="X47" s="14" t="str">
        <f>+IF(Tableau1[[#This Row],[Prix Actuel]]="","",Tableau1[[#This Row],[Chiffre d''affaire Projection ]]-Tableau1[[#This Row],[Prevision CA N+1]])</f>
        <v/>
      </c>
      <c r="Y47" s="14" t="str">
        <f>+IF(Tableau1[[#This Row],[Prix Actuel]]="","",(Tableau1[[#This Row],[Chiffre d''affaire Projection ]]-Tableau1[[#This Row],[Prevision CA N+1]])/Tableau1[[#This Row],[Prevision CA N+1]])</f>
        <v/>
      </c>
    </row>
    <row r="48" spans="1:25" x14ac:dyDescent="0.2">
      <c r="A48" s="10"/>
      <c r="B48" s="11"/>
      <c r="D48" s="10"/>
      <c r="E48" s="27"/>
      <c r="F48" s="12"/>
      <c r="G48" s="21" t="str">
        <f>+IF(Tableau1[[#This Row],[Prix Actuel]]="","",Tableau1[[#This Row],[Quantite N]]*(1+Tableau1[[#This Row],[Prevision variation volume]]))</f>
        <v/>
      </c>
      <c r="I48" s="17" t="str">
        <f>+IF(Tableau1[[#This Row],[Prix Actuel]]="","",Tableau1[[#This Row],[Prix Actuel]]*Tableau1[[#This Row],[Quantite N]])</f>
        <v/>
      </c>
      <c r="J48" s="17" t="str">
        <f>+IF(Tableau1[[#This Row],[Prix Actuel]]="","",Tableau1[[#This Row],[Prix Actuel]]*Tableau1[[#This Row],[Quantite / Forecast N+1]])</f>
        <v/>
      </c>
      <c r="K48" s="6" t="str">
        <f>+IF(Tableau1[[#This Row],[Prix Actuel]]="","",(Tableau1[[#This Row],[Prevision CA N+1]]-Tableau1[[#This Row],[CA Actuel N]])/Tableau1[[#This Row],[CA Actuel N]])</f>
        <v/>
      </c>
      <c r="M48" s="15"/>
      <c r="N48" s="15"/>
      <c r="O48" s="15"/>
      <c r="P48" s="16"/>
      <c r="R48" s="5"/>
      <c r="S48" s="14" t="str">
        <f>+IF(Tableau1[[#This Row],[Prix Actuel]]="","",Tableau1[[#This Row],[Chiffre d''affaire Projection ]]-Tableau1[[#This Row],[Prevision CA N+1]])</f>
        <v/>
      </c>
      <c r="T48" s="14" t="str">
        <f>+IF(Tableau1[[#This Row],[Prix Actuel]]="","",(Tableau1[[#This Row],[Chiffre d''affaire Projection ]]-Tableau1[[#This Row],[Prevision CA N+1]])/Tableau1[[#This Row],[Prevision CA N+1]])</f>
        <v/>
      </c>
      <c r="U48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48" s="5"/>
      <c r="X48" s="14" t="str">
        <f>+IF(Tableau1[[#This Row],[Prix Actuel]]="","",Tableau1[[#This Row],[Chiffre d''affaire Projection ]]-Tableau1[[#This Row],[Prevision CA N+1]])</f>
        <v/>
      </c>
      <c r="Y48" s="14" t="str">
        <f>+IF(Tableau1[[#This Row],[Prix Actuel]]="","",(Tableau1[[#This Row],[Chiffre d''affaire Projection ]]-Tableau1[[#This Row],[Prevision CA N+1]])/Tableau1[[#This Row],[Prevision CA N+1]])</f>
        <v/>
      </c>
    </row>
    <row r="49" spans="1:25" x14ac:dyDescent="0.2">
      <c r="A49" s="10"/>
      <c r="B49" s="11"/>
      <c r="D49" s="10"/>
      <c r="E49" s="27"/>
      <c r="F49" s="12"/>
      <c r="G49" s="21" t="str">
        <f>+IF(Tableau1[[#This Row],[Prix Actuel]]="","",Tableau1[[#This Row],[Quantite N]]*(1+Tableau1[[#This Row],[Prevision variation volume]]))</f>
        <v/>
      </c>
      <c r="I49" s="17" t="str">
        <f>+IF(Tableau1[[#This Row],[Prix Actuel]]="","",Tableau1[[#This Row],[Prix Actuel]]*Tableau1[[#This Row],[Quantite N]])</f>
        <v/>
      </c>
      <c r="J49" s="17" t="str">
        <f>+IF(Tableau1[[#This Row],[Prix Actuel]]="","",Tableau1[[#This Row],[Prix Actuel]]*Tableau1[[#This Row],[Quantite / Forecast N+1]])</f>
        <v/>
      </c>
      <c r="K49" s="6" t="str">
        <f>+IF(Tableau1[[#This Row],[Prix Actuel]]="","",(Tableau1[[#This Row],[Prevision CA N+1]]-Tableau1[[#This Row],[CA Actuel N]])/Tableau1[[#This Row],[CA Actuel N]])</f>
        <v/>
      </c>
      <c r="M49" s="15"/>
      <c r="N49" s="15"/>
      <c r="O49" s="15"/>
      <c r="P49" s="16"/>
      <c r="R49" s="5"/>
      <c r="S49" s="14" t="str">
        <f>+IF(Tableau1[[#This Row],[Prix Actuel]]="","",Tableau1[[#This Row],[Chiffre d''affaire Projection ]]-Tableau1[[#This Row],[Prevision CA N+1]])</f>
        <v/>
      </c>
      <c r="T49" s="14" t="str">
        <f>+IF(Tableau1[[#This Row],[Prix Actuel]]="","",(Tableau1[[#This Row],[Chiffre d''affaire Projection ]]-Tableau1[[#This Row],[Prevision CA N+1]])/Tableau1[[#This Row],[Prevision CA N+1]])</f>
        <v/>
      </c>
      <c r="U49" s="14" t="str">
        <f>+IF(Tableau1[[#This Row],[Prix Actuel]]="","",IF(Tableau1[[#This Row],[Choix Fournisseur]]=Tableau1[[#Headers],[Offre Fourniseur C]],Tableau1[[#This Row],[Offre Fourniseur C]],IF(Tableau1[[#This Row],[Choix Fournisseur]]=Tableau1[[#Headers],[Offre Fourniseur B]],Tableau1[[#This Row],[Offre Fourniseur B]],IF(Tableau1[[#This Row],[Choix Fournisseur]]=Tableau1[[#Headers],[Offre Fourniseur A]],Tableau1[[#This Row],[Offre Fourniseur A]],IF(Tableau1[[#This Row],[Choix Fournisseur]]="","Choisir le Fournisseur")))))</f>
        <v/>
      </c>
      <c r="W49" s="5"/>
      <c r="X49" s="14" t="str">
        <f>+IF(Tableau1[[#This Row],[Prix Actuel]]="","",Tableau1[[#This Row],[Chiffre d''affaire Projection ]]-Tableau1[[#This Row],[Prevision CA N+1]])</f>
        <v/>
      </c>
      <c r="Y49" s="14" t="str">
        <f>+IF(Tableau1[[#This Row],[Prix Actuel]]="","",(Tableau1[[#This Row],[Chiffre d''affaire Projection ]]-Tableau1[[#This Row],[Prevision CA N+1]])/Tableau1[[#This Row],[Prevision CA N+1]])</f>
        <v/>
      </c>
    </row>
  </sheetData>
  <phoneticPr fontId="3" type="noConversion"/>
  <dataValidations count="1">
    <dataValidation type="list" allowBlank="1" showInputMessage="1" showErrorMessage="1" sqref="V2:V49" xr:uid="{EA603FFA-47AE-4CC5-896A-5FB248D5F9E5}">
      <formula1>$AB$2:$AB$4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3908C-CF27-4C8A-AE6D-B84C461AF7C6}">
  <sheetPr>
    <pageSetUpPr fitToPage="1"/>
  </sheetPr>
  <dimension ref="A1:I21"/>
  <sheetViews>
    <sheetView showGridLines="0" topLeftCell="A3" workbookViewId="0">
      <selection activeCell="N6" sqref="N6"/>
    </sheetView>
  </sheetViews>
  <sheetFormatPr baseColWidth="10" defaultRowHeight="14.25" x14ac:dyDescent="0.2"/>
  <cols>
    <col min="1" max="1" width="21.42578125" style="32" bestFit="1" customWidth="1"/>
    <col min="2" max="3" width="17.140625" style="47" customWidth="1"/>
    <col min="4" max="4" width="20.7109375" style="47" customWidth="1"/>
    <col min="5" max="6" width="11.42578125" style="32"/>
    <col min="7" max="7" width="20.7109375" style="32" customWidth="1"/>
    <col min="8" max="16384" width="11.42578125" style="32"/>
  </cols>
  <sheetData>
    <row r="1" spans="1:9" s="39" customFormat="1" ht="33" x14ac:dyDescent="0.45">
      <c r="A1" s="38" t="s">
        <v>67</v>
      </c>
      <c r="B1" s="75"/>
      <c r="C1" s="75"/>
      <c r="D1" s="75"/>
    </row>
    <row r="2" spans="1:9" ht="25.5" x14ac:dyDescent="0.35">
      <c r="A2" s="46"/>
      <c r="D2" s="48" t="s">
        <v>58</v>
      </c>
      <c r="E2" s="48"/>
      <c r="F2" s="48"/>
      <c r="G2" s="48"/>
      <c r="H2" s="48"/>
      <c r="I2" s="48"/>
    </row>
    <row r="3" spans="1:9" s="36" customFormat="1" ht="56.25" customHeight="1" x14ac:dyDescent="0.25">
      <c r="A3" s="49" t="s">
        <v>63</v>
      </c>
      <c r="B3" s="49"/>
      <c r="C3" s="49"/>
      <c r="D3" s="50" t="s">
        <v>61</v>
      </c>
      <c r="E3" s="50"/>
      <c r="F3" s="50"/>
      <c r="G3" s="51" t="s">
        <v>62</v>
      </c>
      <c r="H3" s="51"/>
      <c r="I3" s="51"/>
    </row>
    <row r="4" spans="1:9" s="58" customFormat="1" ht="42.75" x14ac:dyDescent="0.25">
      <c r="A4" s="52" t="s">
        <v>2</v>
      </c>
      <c r="B4" s="53" t="s">
        <v>42</v>
      </c>
      <c r="C4" s="53" t="s">
        <v>45</v>
      </c>
      <c r="D4" s="54" t="s">
        <v>43</v>
      </c>
      <c r="E4" s="54" t="s">
        <v>44</v>
      </c>
      <c r="F4" s="55" t="s">
        <v>46</v>
      </c>
      <c r="G4" s="56" t="s">
        <v>43</v>
      </c>
      <c r="H4" s="56" t="s">
        <v>44</v>
      </c>
      <c r="I4" s="57" t="s">
        <v>46</v>
      </c>
    </row>
    <row r="5" spans="1:9" x14ac:dyDescent="0.2">
      <c r="A5" s="59" t="s">
        <v>8</v>
      </c>
      <c r="B5" s="60">
        <f ca="1">+SUMIF(Tableau1[[Categorie]:[% ecart / actuel ]],'Exemple lecture des offres'!A5,Tableau1[CA Actuel N])</f>
        <v>102750</v>
      </c>
      <c r="C5" s="60">
        <f ca="1">+SUMIF(Tableau1[[Categorie]:[% ecart / actuel ]],'Exemple lecture des offres'!A5,Tableau1[Prevision CA N+1])</f>
        <v>108525</v>
      </c>
      <c r="D5" s="61">
        <f ca="1">+SUMIF(Tableau1[[Categorie]:[% ecart / actuel ]],'Exemple lecture des offres'!A5,Tableau1[Chiffre d''affaire Projection ])</f>
        <v>106565.00000000001</v>
      </c>
      <c r="E5" s="62">
        <f t="shared" ref="E5:E7" ca="1" si="0">+(D5-C5)/C5</f>
        <v>-1.8060354756968305E-2</v>
      </c>
      <c r="F5" s="63">
        <f ca="1">+(D5-B5)/B5</f>
        <v>3.7128953771289677E-2</v>
      </c>
      <c r="G5" s="64">
        <f ca="1">+SUMIF(Tableau1[[Categorie]:[% ecart choix / actuel]],'Exemple lecture des offres'!A5,Tableau1[Chiffre d''affaire Projection 4])</f>
        <v>110800.00000000001</v>
      </c>
      <c r="H5" s="65">
        <f ca="1">+(G5-C5)/C5</f>
        <v>2.0962911771481359E-2</v>
      </c>
      <c r="I5" s="66">
        <f ca="1">+(G5-B5)/B5</f>
        <v>7.8345498783455134E-2</v>
      </c>
    </row>
    <row r="6" spans="1:9" x14ac:dyDescent="0.2">
      <c r="A6" s="59" t="s">
        <v>9</v>
      </c>
      <c r="B6" s="60">
        <f ca="1">+SUMIF(Tableau1[[Categorie]:[% ecart / actuel ]],'Exemple lecture des offres'!A6,Tableau1[CA Actuel N])</f>
        <v>61167</v>
      </c>
      <c r="C6" s="60">
        <f ca="1">+SUMIF(Tableau1[[Categorie]:[% ecart / actuel ]],'Exemple lecture des offres'!A6,Tableau1[Prevision CA N+1])</f>
        <v>65617.049999999988</v>
      </c>
      <c r="D6" s="61">
        <f ca="1">+SUMIF(Tableau1[[Categorie]:[% ecart / actuel ]],'Exemple lecture des offres'!A6,Tableau1[Chiffre d''affaire Projection ])</f>
        <v>64256.249999999993</v>
      </c>
      <c r="E6" s="62">
        <f t="shared" ca="1" si="0"/>
        <v>-2.0738512322635592E-2</v>
      </c>
      <c r="F6" s="63">
        <f t="shared" ref="F6:F8" ca="1" si="1">+(D6-B6)/B6</f>
        <v>5.0505174358722725E-2</v>
      </c>
      <c r="G6" s="64">
        <f ca="1">+SUMIF(Tableau1[[Categorie]:[% ecart choix / actuel]],'Exemple lecture des offres'!A6,Tableau1[Chiffre d''affaire Projection 4])</f>
        <v>65156.249999999993</v>
      </c>
      <c r="H6" s="65">
        <f t="shared" ref="H6:H8" ca="1" si="2">+(G6-C6)/C6</f>
        <v>-7.0225650193051301E-3</v>
      </c>
      <c r="I6" s="66">
        <f t="shared" ref="I6:I8" ca="1" si="3">+(G6-B6)/B6</f>
        <v>6.5218990632203516E-2</v>
      </c>
    </row>
    <row r="7" spans="1:9" x14ac:dyDescent="0.2">
      <c r="A7" s="59" t="s">
        <v>10</v>
      </c>
      <c r="B7" s="60">
        <f ca="1">+SUMIF(Tableau1[[Categorie]:[% ecart / actuel ]],'Exemple lecture des offres'!A7,Tableau1[CA Actuel N])</f>
        <v>45000</v>
      </c>
      <c r="C7" s="60">
        <f ca="1">+SUMIF(Tableau1[[Categorie]:[% ecart / actuel ]],'Exemple lecture des offres'!A7,Tableau1[Prevision CA N+1])</f>
        <v>66000</v>
      </c>
      <c r="D7" s="61">
        <f ca="1">+SUMIF(Tableau1[[Categorie]:[% ecart / actuel ]],'Exemple lecture des offres'!A7,Tableau1[Chiffre d''affaire Projection ])</f>
        <v>59000</v>
      </c>
      <c r="E7" s="62">
        <f t="shared" ca="1" si="0"/>
        <v>-0.10606060606060606</v>
      </c>
      <c r="F7" s="63">
        <f t="shared" ca="1" si="1"/>
        <v>0.31111111111111112</v>
      </c>
      <c r="G7" s="64">
        <f ca="1">+SUMIF(Tableau1[[Categorie]:[% ecart choix / actuel]],'Exemple lecture des offres'!A7,Tableau1[Chiffre d''affaire Projection 4])</f>
        <v>59000</v>
      </c>
      <c r="H7" s="65">
        <f t="shared" ca="1" si="2"/>
        <v>-0.10606060606060606</v>
      </c>
      <c r="I7" s="66">
        <f t="shared" ca="1" si="3"/>
        <v>0.31111111111111112</v>
      </c>
    </row>
    <row r="8" spans="1:9" x14ac:dyDescent="0.2">
      <c r="A8" s="67" t="s">
        <v>47</v>
      </c>
      <c r="B8" s="68">
        <f ca="1">SUM(B5:B7)</f>
        <v>208917</v>
      </c>
      <c r="C8" s="68">
        <f ca="1">SUM(C5:C7)</f>
        <v>240142.05</v>
      </c>
      <c r="D8" s="69">
        <f ca="1">SUM(D5:D7)</f>
        <v>229821.25</v>
      </c>
      <c r="E8" s="70">
        <f ca="1">+(D8-C8)/C8</f>
        <v>-4.2977895791261836E-2</v>
      </c>
      <c r="F8" s="63">
        <f t="shared" ca="1" si="1"/>
        <v>0.10006007170311655</v>
      </c>
      <c r="G8" s="64">
        <f ca="1">SUM(G5:G7)</f>
        <v>234956.25</v>
      </c>
      <c r="H8" s="65">
        <f t="shared" ca="1" si="2"/>
        <v>-2.159471862591324E-2</v>
      </c>
      <c r="I8" s="66">
        <f t="shared" ca="1" si="3"/>
        <v>0.12463921078705897</v>
      </c>
    </row>
    <row r="9" spans="1:9" s="58" customFormat="1" ht="99.75" x14ac:dyDescent="0.25">
      <c r="A9" s="71" t="s">
        <v>50</v>
      </c>
      <c r="B9" s="72" t="s">
        <v>56</v>
      </c>
      <c r="C9" s="72" t="s">
        <v>57</v>
      </c>
      <c r="D9" s="72" t="s">
        <v>48</v>
      </c>
      <c r="E9" s="72" t="s">
        <v>49</v>
      </c>
      <c r="F9" s="73" t="s">
        <v>54</v>
      </c>
      <c r="G9" s="72" t="s">
        <v>55</v>
      </c>
      <c r="H9" s="72" t="s">
        <v>49</v>
      </c>
      <c r="I9" s="73" t="s">
        <v>54</v>
      </c>
    </row>
    <row r="12" spans="1:9" s="36" customFormat="1" ht="56.25" customHeight="1" x14ac:dyDescent="0.25">
      <c r="A12" s="49" t="s">
        <v>64</v>
      </c>
      <c r="B12" s="49"/>
      <c r="C12" s="49"/>
      <c r="D12" s="50" t="s">
        <v>61</v>
      </c>
      <c r="E12" s="50"/>
      <c r="F12" s="50"/>
      <c r="G12" s="51" t="s">
        <v>62</v>
      </c>
      <c r="H12" s="51"/>
      <c r="I12" s="51"/>
    </row>
    <row r="13" spans="1:9" ht="42.75" x14ac:dyDescent="0.2">
      <c r="A13" s="52" t="s">
        <v>2</v>
      </c>
      <c r="B13" s="53" t="s">
        <v>42</v>
      </c>
      <c r="C13" s="53" t="s">
        <v>45</v>
      </c>
      <c r="D13" s="54" t="s">
        <v>43</v>
      </c>
      <c r="E13" s="54" t="s">
        <v>44</v>
      </c>
      <c r="F13" s="55" t="s">
        <v>46</v>
      </c>
      <c r="G13" s="56" t="s">
        <v>66</v>
      </c>
      <c r="H13" s="56" t="s">
        <v>44</v>
      </c>
      <c r="I13" s="57" t="s">
        <v>46</v>
      </c>
    </row>
    <row r="14" spans="1:9" x14ac:dyDescent="0.2">
      <c r="A14" s="59" t="s">
        <v>17</v>
      </c>
      <c r="B14" s="60">
        <f ca="1">+SUMIF(Tableau1[[Designations]:[% ecart choix / actuel]],'Exemple lecture des offres'!A14,Tableau1[CA Actuel N])</f>
        <v>57750</v>
      </c>
      <c r="C14" s="60">
        <f ca="1">+SUMIF(Tableau1[[Designations]:[% ecart choix / actuel]],'Exemple lecture des offres'!A14,Tableau1[Prevision CA N+1])</f>
        <v>63525.000000000007</v>
      </c>
      <c r="D14" s="61">
        <f ca="1">+SUMIF(Tableau1[[Designations]:[% ecart choix / actuel]],'Exemple lecture des offres'!A14,Tableau1[Chiffre d''affaire Projection ])</f>
        <v>62315.000000000015</v>
      </c>
      <c r="E14" s="62">
        <f t="shared" ref="E14:E19" ca="1" si="4">+(D14-C14)/C14</f>
        <v>-1.9047619047618931E-2</v>
      </c>
      <c r="F14" s="63">
        <f ca="1">+(D14-B14)/B14</f>
        <v>7.9047619047619297E-2</v>
      </c>
      <c r="G14" s="64">
        <f ca="1">+SUMIF(Tableau1[[Designations]:[% ecart choix / actuel]],'Exemple lecture des offres'!A14,Tableau1[Chiffre d''affaire Projection 4])</f>
        <v>66550.000000000015</v>
      </c>
      <c r="H14" s="65">
        <f ca="1">+(G14-C14)/C14</f>
        <v>4.7619047619047727E-2</v>
      </c>
      <c r="I14" s="66">
        <f ca="1">+(G14-B14)/B14</f>
        <v>0.15238095238095264</v>
      </c>
    </row>
    <row r="15" spans="1:9" x14ac:dyDescent="0.2">
      <c r="A15" s="59" t="s">
        <v>18</v>
      </c>
      <c r="B15" s="60">
        <f ca="1">+SUMIF(Tableau1[[Designations]:[% ecart choix / actuel]],'Exemple lecture des offres'!A15,Tableau1[CA Actuel N])</f>
        <v>29667</v>
      </c>
      <c r="C15" s="60">
        <f ca="1">+SUMIF(Tableau1[[Designations]:[% ecart choix / actuel]],'Exemple lecture des offres'!A15,Tableau1[Prevision CA N+1])</f>
        <v>34117.049999999996</v>
      </c>
      <c r="D15" s="61">
        <f ca="1">+SUMIF(Tableau1[[Designations]:[% ecart choix / actuel]],'Exemple lecture des offres'!A15,Tableau1[Chiffre d''affaire Projection ])</f>
        <v>33206.249999999993</v>
      </c>
      <c r="E15" s="62">
        <f t="shared" ca="1" si="4"/>
        <v>-2.6696329254727563E-2</v>
      </c>
      <c r="F15" s="63">
        <f t="shared" ref="F15:F20" ca="1" si="5">+(D15-B15)/B15</f>
        <v>0.11929922135706315</v>
      </c>
      <c r="G15" s="64">
        <f ca="1">+SUMIF(Tableau1[[Designations]:[% ecart choix / actuel]],'Exemple lecture des offres'!A15,Tableau1[Chiffre d''affaire Projection 4])</f>
        <v>33206.249999999993</v>
      </c>
      <c r="H15" s="65">
        <f t="shared" ref="H15:H19" ca="1" si="6">+(G15-C15)/C15</f>
        <v>-2.6696329254727563E-2</v>
      </c>
      <c r="I15" s="66">
        <f t="shared" ref="I15:I19" ca="1" si="7">+(G15-B15)/B15</f>
        <v>0.11929922135706315</v>
      </c>
    </row>
    <row r="16" spans="1:9" x14ac:dyDescent="0.2">
      <c r="A16" s="59" t="s">
        <v>19</v>
      </c>
      <c r="B16" s="60">
        <f ca="1">+SUMIF(Tableau1[[Designations]:[% ecart choix / actuel]],'Exemple lecture des offres'!A16,Tableau1[CA Actuel N])</f>
        <v>24000</v>
      </c>
      <c r="C16" s="60">
        <f ca="1">+SUMIF(Tableau1[[Designations]:[% ecart choix / actuel]],'Exemple lecture des offres'!A16,Tableau1[Prevision CA N+1])</f>
        <v>24000</v>
      </c>
      <c r="D16" s="61">
        <f ca="1">+SUMIF(Tableau1[[Designations]:[% ecart choix / actuel]],'Exemple lecture des offres'!A16,Tableau1[Chiffre d''affaire Projection ])</f>
        <v>24000</v>
      </c>
      <c r="E16" s="62">
        <f t="shared" ca="1" si="4"/>
        <v>0</v>
      </c>
      <c r="F16" s="63">
        <f t="shared" ca="1" si="5"/>
        <v>0</v>
      </c>
      <c r="G16" s="64">
        <f ca="1">+SUMIF(Tableau1[[Designations]:[% ecart choix / actuel]],'Exemple lecture des offres'!A16,Tableau1[Chiffre d''affaire Projection 4])</f>
        <v>24000</v>
      </c>
      <c r="H16" s="65">
        <f t="shared" ca="1" si="6"/>
        <v>0</v>
      </c>
      <c r="I16" s="66">
        <f t="shared" ca="1" si="7"/>
        <v>0</v>
      </c>
    </row>
    <row r="17" spans="1:9" x14ac:dyDescent="0.2">
      <c r="A17" s="59" t="s">
        <v>20</v>
      </c>
      <c r="B17" s="60">
        <f ca="1">+SUMIF(Tableau1[[Designations]:[% ecart choix / actuel]],'Exemple lecture des offres'!A17,Tableau1[CA Actuel N])</f>
        <v>45000</v>
      </c>
      <c r="C17" s="60">
        <f ca="1">+SUMIF(Tableau1[[Designations]:[% ecart choix / actuel]],'Exemple lecture des offres'!A17,Tableau1[Prevision CA N+1])</f>
        <v>45000</v>
      </c>
      <c r="D17" s="61">
        <f ca="1">+SUMIF(Tableau1[[Designations]:[% ecart choix / actuel]],'Exemple lecture des offres'!A17,Tableau1[Chiffre d''affaire Projection ])</f>
        <v>44250</v>
      </c>
      <c r="E17" s="62">
        <f t="shared" ca="1" si="4"/>
        <v>-1.6666666666666666E-2</v>
      </c>
      <c r="F17" s="63">
        <f t="shared" ca="1" si="5"/>
        <v>-1.6666666666666666E-2</v>
      </c>
      <c r="G17" s="64">
        <f ca="1">+SUMIF(Tableau1[[Designations]:[% ecart choix / actuel]],'Exemple lecture des offres'!A17,Tableau1[Chiffre d''affaire Projection 4])</f>
        <v>44250</v>
      </c>
      <c r="H17" s="65">
        <f t="shared" ca="1" si="6"/>
        <v>-1.6666666666666666E-2</v>
      </c>
      <c r="I17" s="66">
        <f t="shared" ca="1" si="7"/>
        <v>-1.6666666666666666E-2</v>
      </c>
    </row>
    <row r="18" spans="1:9" x14ac:dyDescent="0.2">
      <c r="A18" s="59" t="s">
        <v>21</v>
      </c>
      <c r="B18" s="60">
        <f ca="1">+SUMIF(Tableau1[[Designations]:[% ecart choix / actuel]],'Exemple lecture des offres'!A18,Tableau1[CA Actuel N])</f>
        <v>31500</v>
      </c>
      <c r="C18" s="60">
        <f ca="1">+SUMIF(Tableau1[[Designations]:[% ecart choix / actuel]],'Exemple lecture des offres'!A18,Tableau1[Prevision CA N+1])</f>
        <v>31500</v>
      </c>
      <c r="D18" s="61">
        <f ca="1">+SUMIF(Tableau1[[Designations]:[% ecart choix / actuel]],'Exemple lecture des offres'!A18,Tableau1[Chiffre d''affaire Projection ])</f>
        <v>31050</v>
      </c>
      <c r="E18" s="62">
        <f t="shared" ca="1" si="4"/>
        <v>-1.4285714285714285E-2</v>
      </c>
      <c r="F18" s="63">
        <f t="shared" ca="1" si="5"/>
        <v>-1.4285714285714285E-2</v>
      </c>
      <c r="G18" s="64">
        <f ca="1">+SUMIF(Tableau1[[Designations]:[% ecart choix / actuel]],'Exemple lecture des offres'!A18,Tableau1[Chiffre d''affaire Projection 4])</f>
        <v>31950</v>
      </c>
      <c r="H18" s="65">
        <f t="shared" ca="1" si="6"/>
        <v>1.4285714285714285E-2</v>
      </c>
      <c r="I18" s="66">
        <f t="shared" ca="1" si="7"/>
        <v>1.4285714285714285E-2</v>
      </c>
    </row>
    <row r="19" spans="1:9" x14ac:dyDescent="0.2">
      <c r="A19" s="59" t="s">
        <v>22</v>
      </c>
      <c r="B19" s="60">
        <f ca="1">+SUMIF(Tableau1[[Designations]:[% ecart choix / actuel]],'Exemple lecture des offres'!A19,Tableau1[CA Actuel N])</f>
        <v>21000</v>
      </c>
      <c r="C19" s="60">
        <f ca="1">+SUMIF(Tableau1[[Designations]:[% ecart choix / actuel]],'Exemple lecture des offres'!A19,Tableau1[Prevision CA N+1])</f>
        <v>42000</v>
      </c>
      <c r="D19" s="61">
        <f ca="1">+SUMIF(Tableau1[[Designations]:[% ecart choix / actuel]],'Exemple lecture des offres'!A19,Tableau1[Chiffre d''affaire Projection ])</f>
        <v>35000</v>
      </c>
      <c r="E19" s="62">
        <f t="shared" ca="1" si="4"/>
        <v>-0.16666666666666666</v>
      </c>
      <c r="F19" s="63">
        <f t="shared" ca="1" si="5"/>
        <v>0.66666666666666663</v>
      </c>
      <c r="G19" s="64">
        <f ca="1">+SUMIF(Tableau1[[Designations]:[% ecart choix / actuel]],'Exemple lecture des offres'!A19,Tableau1[Chiffre d''affaire Projection 4])</f>
        <v>35000</v>
      </c>
      <c r="H19" s="65">
        <f t="shared" ca="1" si="6"/>
        <v>-0.16666666666666666</v>
      </c>
      <c r="I19" s="66">
        <f t="shared" ca="1" si="7"/>
        <v>0.66666666666666663</v>
      </c>
    </row>
    <row r="20" spans="1:9" x14ac:dyDescent="0.2">
      <c r="A20" s="67" t="s">
        <v>47</v>
      </c>
      <c r="B20" s="68">
        <f ca="1">SUM(B14:B19)</f>
        <v>208917</v>
      </c>
      <c r="C20" s="68">
        <f ca="1">SUM(C14:C19)</f>
        <v>240142.05</v>
      </c>
      <c r="D20" s="68">
        <f ca="1">SUM(D14:D19)</f>
        <v>229821.25</v>
      </c>
      <c r="E20" s="74">
        <f ca="1">+(D20-C20)/C20</f>
        <v>-4.2977895791261836E-2</v>
      </c>
      <c r="F20" s="63">
        <f t="shared" ca="1" si="5"/>
        <v>0.10006007170311655</v>
      </c>
      <c r="G20" s="64">
        <f ca="1">SUM(G14:G19)</f>
        <v>234956.25</v>
      </c>
      <c r="H20" s="65">
        <f ca="1">+(G20-C20)/C20</f>
        <v>-2.159471862591324E-2</v>
      </c>
      <c r="I20" s="66">
        <f ca="1">+(G20-B20)/B20</f>
        <v>0.12463921078705897</v>
      </c>
    </row>
    <row r="21" spans="1:9" ht="99.75" x14ac:dyDescent="0.2">
      <c r="A21" s="71" t="s">
        <v>50</v>
      </c>
      <c r="B21" s="72" t="s">
        <v>56</v>
      </c>
      <c r="C21" s="72" t="s">
        <v>57</v>
      </c>
      <c r="D21" s="72" t="s">
        <v>48</v>
      </c>
      <c r="E21" s="72" t="s">
        <v>49</v>
      </c>
      <c r="F21" s="73" t="s">
        <v>54</v>
      </c>
      <c r="G21" s="72" t="s">
        <v>55</v>
      </c>
      <c r="H21" s="72" t="s">
        <v>49</v>
      </c>
      <c r="I21" s="73" t="s">
        <v>65</v>
      </c>
    </row>
  </sheetData>
  <mergeCells count="7">
    <mergeCell ref="A3:C3"/>
    <mergeCell ref="A12:C12"/>
    <mergeCell ref="D3:F3"/>
    <mergeCell ref="G3:I3"/>
    <mergeCell ref="D2:I2"/>
    <mergeCell ref="D12:F12"/>
    <mergeCell ref="G12:I12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Notes</vt:lpstr>
      <vt:lpstr>RFQ Trame </vt:lpstr>
      <vt:lpstr>Comparatif des Prix</vt:lpstr>
      <vt:lpstr>Exemple lecture des offres</vt:lpstr>
      <vt:lpstr>'Exemple lecture des offres'!Zone_d_impression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Ben Mohamed</dc:creator>
  <cp:lastModifiedBy>Linda Ben Mohamed</cp:lastModifiedBy>
  <cp:lastPrinted>2025-09-05T19:15:25Z</cp:lastPrinted>
  <dcterms:created xsi:type="dcterms:W3CDTF">2025-09-05T14:04:43Z</dcterms:created>
  <dcterms:modified xsi:type="dcterms:W3CDTF">2025-09-15T13:46:18Z</dcterms:modified>
</cp:coreProperties>
</file>