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1.xml" ContentType="application/vnd.ms-excel.slicer+xml"/>
  <Override PartName="/xl/pivotTables/pivotTable3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d978b02908bbdd9/Travail/LBD Solutions USA/Projects/Ebook pro/"/>
    </mc:Choice>
  </mc:AlternateContent>
  <xr:revisionPtr revIDLastSave="1216" documentId="13_ncr:1_{4EFCE0DE-5E32-4C33-B4B5-F2EDA98CDE7A}" xr6:coauthVersionLast="47" xr6:coauthVersionMax="47" xr10:uidLastSave="{292DBF5B-7BCC-4397-AB4D-4E1303FD0EA7}"/>
  <bookViews>
    <workbookView xWindow="-120" yWindow="-120" windowWidth="20730" windowHeight="11040" tabRatio="693" xr2:uid="{00000000-000D-0000-FFFF-FFFF00000000}"/>
  </bookViews>
  <sheets>
    <sheet name="Infos" sheetId="30" r:id="rId1"/>
    <sheet name="Dashboard" sheetId="28" r:id="rId2"/>
    <sheet name="Parc_Auto" sheetId="16" r:id="rId3"/>
    <sheet name="Mouvements" sheetId="18" r:id="rId4"/>
    <sheet name="SUIVI CT" sheetId="26" r:id="rId5"/>
    <sheet name="Utile" sheetId="31" state="hidden" r:id="rId6"/>
    <sheet name="Index" sheetId="17" state="hidden" r:id="rId7"/>
  </sheets>
  <definedNames>
    <definedName name="_xlcn.WorksheetConnection_Parc_auto_07.12.2020.xlsxParc_Auto" hidden="1">Parc_Auto[]</definedName>
    <definedName name="Segment_Société___Sites">#N/A</definedName>
    <definedName name="_xlnm.Print_Area" localSheetId="1">Dashboard!$A$1:$I$23</definedName>
    <definedName name="_xlnm.Print_Area" localSheetId="0">Infos!$A$1:$O$39</definedName>
  </definedNames>
  <calcPr calcId="191029"/>
  <pivotCaches>
    <pivotCache cacheId="0" r:id="rId8"/>
  </pivotCaches>
  <extLst>
    <ext xmlns:x14="http://schemas.microsoft.com/office/spreadsheetml/2009/9/main" uri="{BBE1A952-AA13-448e-AADC-164F8A28A991}">
      <x14:slicerCaches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rc_Auto" name="Parc_Auto" connection="WorksheetConnection_Parc_auto_07.12.2020.xlsx!Parc_Auto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" i="16" l="1"/>
  <c r="AD5" i="16"/>
  <c r="AD7" i="16"/>
  <c r="AD8" i="16"/>
  <c r="AD11" i="16"/>
  <c r="AD12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D30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30" i="16"/>
  <c r="AI4" i="16"/>
  <c r="AK5" i="16"/>
  <c r="AK6" i="16"/>
  <c r="AK7" i="16"/>
  <c r="AK8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4" i="16"/>
  <c r="AW5" i="16"/>
  <c r="AW6" i="16"/>
  <c r="AW7" i="16"/>
  <c r="AW8" i="16"/>
  <c r="AW9" i="16"/>
  <c r="AW10" i="16"/>
  <c r="AW11" i="16"/>
  <c r="AW12" i="16"/>
  <c r="AW13" i="16"/>
  <c r="AW14" i="16"/>
  <c r="AW15" i="16"/>
  <c r="AW16" i="16"/>
  <c r="AW17" i="16"/>
  <c r="AW18" i="16"/>
  <c r="AW19" i="16"/>
  <c r="AW20" i="16"/>
  <c r="AW21" i="16"/>
  <c r="AW22" i="16"/>
  <c r="AW23" i="16"/>
  <c r="AW24" i="16"/>
  <c r="AW25" i="16"/>
  <c r="AW26" i="16"/>
  <c r="AW27" i="16"/>
  <c r="AW28" i="16"/>
  <c r="AW29" i="16"/>
  <c r="AW30" i="16"/>
  <c r="AS5" i="16"/>
  <c r="AS6" i="16"/>
  <c r="AS7" i="16"/>
  <c r="AS8" i="16"/>
  <c r="AS9" i="16"/>
  <c r="AS10" i="16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4" i="16"/>
  <c r="F3" i="28"/>
  <c r="D3" i="28"/>
  <c r="B3" i="28"/>
  <c r="W5" i="16"/>
  <c r="W6" i="16"/>
  <c r="W7" i="16"/>
  <c r="W8" i="16"/>
  <c r="W9" i="16"/>
  <c r="W10" i="16"/>
  <c r="W11" i="16"/>
  <c r="W12" i="16"/>
  <c r="W13" i="16"/>
  <c r="W4" i="16"/>
  <c r="V14" i="16"/>
  <c r="W14" i="16" s="1"/>
  <c r="V15" i="16"/>
  <c r="W15" i="16" s="1"/>
  <c r="V16" i="16"/>
  <c r="W16" i="16" s="1"/>
  <c r="V17" i="16"/>
  <c r="W17" i="16" s="1"/>
  <c r="V18" i="16"/>
  <c r="W18" i="16" s="1"/>
  <c r="V19" i="16"/>
  <c r="W19" i="16" s="1"/>
  <c r="V20" i="16"/>
  <c r="W20" i="16" s="1"/>
  <c r="V21" i="16"/>
  <c r="W21" i="16" s="1"/>
  <c r="V22" i="16"/>
  <c r="W22" i="16" s="1"/>
  <c r="V23" i="16"/>
  <c r="W23" i="16" s="1"/>
  <c r="V24" i="16"/>
  <c r="W24" i="16" s="1"/>
  <c r="V25" i="16"/>
  <c r="W25" i="16" s="1"/>
  <c r="V26" i="16"/>
  <c r="W26" i="16" s="1"/>
  <c r="V27" i="16"/>
  <c r="W27" i="16" s="1"/>
  <c r="V28" i="16"/>
  <c r="W28" i="16" s="1"/>
  <c r="V29" i="16"/>
  <c r="W29" i="16" s="1"/>
  <c r="V30" i="16"/>
  <c r="W30" i="16" s="1"/>
  <c r="AC6" i="16"/>
  <c r="AD6" i="16" s="1"/>
  <c r="AC9" i="16"/>
  <c r="AD9" i="16" s="1"/>
  <c r="AC10" i="16"/>
  <c r="AD10" i="16" s="1"/>
  <c r="AC13" i="16"/>
  <c r="AD13" i="16" s="1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C30" i="16"/>
  <c r="AC4" i="16"/>
  <c r="AD4" i="16" s="1"/>
  <c r="U1" i="16" l="1"/>
  <c r="A12" i="18" l="1"/>
  <c r="A13" i="18"/>
  <c r="A14" i="18"/>
  <c r="A15" i="18"/>
  <c r="A16" i="18"/>
  <c r="A17" i="18"/>
  <c r="B11" i="18"/>
  <c r="B12" i="18"/>
  <c r="B13" i="18"/>
  <c r="B14" i="18"/>
  <c r="B15" i="18"/>
  <c r="B16" i="18"/>
  <c r="B17" i="18"/>
  <c r="B3" i="18"/>
  <c r="B4" i="18"/>
  <c r="B5" i="18"/>
  <c r="B6" i="18"/>
  <c r="B7" i="18"/>
  <c r="B8" i="18"/>
  <c r="B9" i="18"/>
  <c r="B10" i="18"/>
  <c r="B2" i="18"/>
  <c r="A3" i="18"/>
  <c r="A4" i="18"/>
  <c r="A5" i="18"/>
  <c r="A6" i="18"/>
  <c r="A7" i="18"/>
  <c r="A8" i="18"/>
  <c r="A9" i="18"/>
  <c r="A10" i="18"/>
  <c r="A11" i="18"/>
  <c r="A2" i="18"/>
  <c r="I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 B</author>
  </authors>
  <commentList>
    <comment ref="W3" authorId="0" shapeId="0" xr:uid="{08D37413-BF63-463A-BA16-CF8782444E08}">
      <text>
        <r>
          <rPr>
            <b/>
            <sz val="9"/>
            <color indexed="81"/>
            <rFont val="Tahoma"/>
            <family val="2"/>
          </rPr>
          <t>=SI([@[ Dernier CT ]]="","",DATE(ANNEE(V4)+2,MOIS(V4),JOUR(V4)))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3" authorId="0" shapeId="0" xr:uid="{3B1331F0-E7B1-4F5D-BE14-3E4EDFE7BCA5}">
      <text>
        <r>
          <rPr>
            <b/>
            <sz val="9"/>
            <color indexed="81"/>
            <rFont val="Tahoma"/>
            <family val="2"/>
          </rPr>
          <t>=+SI([@[ KM contrat ]]="","",SI([@KM]&gt;[@[ KM contrat ]],([@KM]-[@[ KM contrat ]])*[@[KM Excendentaire]],""))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3" authorId="0" shapeId="0" xr:uid="{DA7BBCD6-1414-4199-B001-172011BBDC27}">
      <text>
        <r>
          <rPr>
            <b/>
            <sz val="9"/>
            <color indexed="81"/>
            <rFont val="Tahoma"/>
            <family val="2"/>
          </rPr>
          <t>=+SI([@[ Début loc. ]]="","",MOIS.DECALER([@[ Début loc. ]],[@[ Durée (mois) ]]))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3" authorId="0" shapeId="0" xr:uid="{4D5BAD6E-00A2-4DB7-B10D-C8ABD5702FBC}">
      <text>
        <r>
          <rPr>
            <b/>
            <sz val="9"/>
            <color indexed="81"/>
            <rFont val="Tahoma"/>
            <family val="2"/>
          </rPr>
          <t>=+SI([@[ Début maint. ]]="","",MOIS.DECALER([@[ Début maint. ]],[@[ Durée maint. ]]))</t>
        </r>
      </text>
    </comment>
    <comment ref="AW3" authorId="0" shapeId="0" xr:uid="{02E715D5-C72D-4E3C-A2B2-8E77F0B3C275}">
      <text>
        <r>
          <rPr>
            <b/>
            <sz val="9"/>
            <color indexed="81"/>
            <rFont val="Tahoma"/>
            <family val="2"/>
          </rPr>
          <t>=+[@[ Montant maint. mensuelle (€) ]]*12+[@[ Loyer (€) ]]*12+[@[Taxe CO₂ ]]+[@[Taxe anciennes polluants (Crit’Air) ]]+[@[ Montant/an (€) ]]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02BC2C-9C31-4386-9E68-BCE3CF64EEBF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93B2384-FA23-4C57-82B5-E709F82310B3}" name="WorksheetConnection_Parc_auto_07.12.2020.xlsx!Parc_Auto" type="102" refreshedVersion="6" minRefreshableVersion="5">
    <extLst>
      <ext xmlns:x15="http://schemas.microsoft.com/office/spreadsheetml/2010/11/main" uri="{DE250136-89BD-433C-8126-D09CA5730AF9}">
        <x15:connection id="Parc_Auto">
          <x15:rangePr sourceName="_xlcn.WorksheetConnection_Parc_auto_07.12.2020.xlsxParc_Auto"/>
        </x15:connection>
      </ext>
    </extLst>
  </connection>
</connections>
</file>

<file path=xl/sharedStrings.xml><?xml version="1.0" encoding="utf-8"?>
<sst xmlns="http://schemas.openxmlformats.org/spreadsheetml/2006/main" count="502" uniqueCount="257">
  <si>
    <t>TYPE</t>
  </si>
  <si>
    <t>-</t>
  </si>
  <si>
    <t>LLD</t>
  </si>
  <si>
    <t>VP</t>
  </si>
  <si>
    <t>Parc Auto</t>
  </si>
  <si>
    <t>CTTE</t>
  </si>
  <si>
    <t>DATE</t>
  </si>
  <si>
    <t>ANNEE</t>
  </si>
  <si>
    <t>MOIS</t>
  </si>
  <si>
    <t xml:space="preserve">RESTITUTION </t>
  </si>
  <si>
    <t>TRANSFERT</t>
  </si>
  <si>
    <t>ACQUISITION</t>
  </si>
  <si>
    <t>SITE DEPART</t>
  </si>
  <si>
    <t>SITE ARRIVE</t>
  </si>
  <si>
    <t>EPAVE</t>
  </si>
  <si>
    <t>VENTE / CESSION</t>
  </si>
  <si>
    <t>CHANGEMENT CONDUCTEUR</t>
  </si>
  <si>
    <t>LCD</t>
  </si>
  <si>
    <t>Mvt_possibles</t>
  </si>
  <si>
    <t>Mode</t>
  </si>
  <si>
    <t>Achats</t>
  </si>
  <si>
    <t>Achats + Entretien</t>
  </si>
  <si>
    <t>Hybride</t>
  </si>
  <si>
    <t>Diesel</t>
  </si>
  <si>
    <t>Essence</t>
  </si>
  <si>
    <t>Electrique</t>
  </si>
  <si>
    <t>Type</t>
  </si>
  <si>
    <t>VU</t>
  </si>
  <si>
    <t>MTL</t>
  </si>
  <si>
    <t>GENRE</t>
  </si>
  <si>
    <t>Nombre de véhicule total</t>
  </si>
  <si>
    <t xml:space="preserve">Nombre de location </t>
  </si>
  <si>
    <t>MAJ 07/03/2025</t>
  </si>
  <si>
    <t>B</t>
  </si>
  <si>
    <t>C</t>
  </si>
  <si>
    <t>D</t>
  </si>
  <si>
    <t>Sites</t>
  </si>
  <si>
    <t xml:space="preserve"> Société </t>
  </si>
  <si>
    <t xml:space="preserve"> Propriétaire </t>
  </si>
  <si>
    <t xml:space="preserve"> Conducteur </t>
  </si>
  <si>
    <t xml:space="preserve"> Marque </t>
  </si>
  <si>
    <t xml:space="preserve"> Modèle </t>
  </si>
  <si>
    <t xml:space="preserve"> Immatriculation </t>
  </si>
  <si>
    <t xml:space="preserve"> Code ANTS </t>
  </si>
  <si>
    <t xml:space="preserve"> N° Série </t>
  </si>
  <si>
    <t xml:space="preserve"> 1ère mise en circ. </t>
  </si>
  <si>
    <t xml:space="preserve"> Genre </t>
  </si>
  <si>
    <t xml:space="preserve"> Type </t>
  </si>
  <si>
    <t xml:space="preserve"> CO2 </t>
  </si>
  <si>
    <t xml:space="preserve"> Assureur </t>
  </si>
  <si>
    <t xml:space="preserve"> N° contrat </t>
  </si>
  <si>
    <t xml:space="preserve"> Début assur. </t>
  </si>
  <si>
    <t xml:space="preserve"> Montant/an (€) </t>
  </si>
  <si>
    <t xml:space="preserve"> Franchise Incendie/Vol </t>
  </si>
  <si>
    <t xml:space="preserve"> Franchise Bris Glace </t>
  </si>
  <si>
    <t xml:space="preserve"> KM </t>
  </si>
  <si>
    <t xml:space="preserve"> MAJ KM </t>
  </si>
  <si>
    <t xml:space="preserve"> CT Initial </t>
  </si>
  <si>
    <t xml:space="preserve"> Dernier CT </t>
  </si>
  <si>
    <t xml:space="preserve"> Prochain CT </t>
  </si>
  <si>
    <t xml:space="preserve"> Acquisition </t>
  </si>
  <si>
    <t xml:space="preserve"> Loueur </t>
  </si>
  <si>
    <t xml:space="preserve"> Contrat loc. </t>
  </si>
  <si>
    <t xml:space="preserve"> Durée (mois) </t>
  </si>
  <si>
    <t xml:space="preserve"> Restant (mois) </t>
  </si>
  <si>
    <t xml:space="preserve"> KM contrat </t>
  </si>
  <si>
    <t xml:space="preserve"> Début loc. </t>
  </si>
  <si>
    <t xml:space="preserve"> Fin loc. </t>
  </si>
  <si>
    <t xml:space="preserve"> Loyer (€) </t>
  </si>
  <si>
    <t xml:space="preserve"> Maintenance </t>
  </si>
  <si>
    <t xml:space="preserve"> Contrat maint. </t>
  </si>
  <si>
    <t xml:space="preserve"> Durée maint. </t>
  </si>
  <si>
    <t xml:space="preserve"> Début maint. </t>
  </si>
  <si>
    <t xml:space="preserve"> Fin maint. </t>
  </si>
  <si>
    <t xml:space="preserve"> KM/mois </t>
  </si>
  <si>
    <t xml:space="preserve"> KM fin </t>
  </si>
  <si>
    <t xml:space="preserve"> Coût total (€) </t>
  </si>
  <si>
    <t xml:space="preserve"> Carte exp. </t>
  </si>
  <si>
    <t xml:space="preserve"> LLD LeaseCo </t>
  </si>
  <si>
    <t xml:space="preserve"> Renault </t>
  </si>
  <si>
    <t xml:space="preserve"> Clio IV </t>
  </si>
  <si>
    <t xml:space="preserve"> 15/03/2020 </t>
  </si>
  <si>
    <t xml:space="preserve"> VP </t>
  </si>
  <si>
    <t xml:space="preserve"> Diesel </t>
  </si>
  <si>
    <t xml:space="preserve"> 01/04/2024 </t>
  </si>
  <si>
    <t xml:space="preserve"> 01/06/2024 </t>
  </si>
  <si>
    <t xml:space="preserve"> LC001 </t>
  </si>
  <si>
    <t xml:space="preserve"> MAINT001 </t>
  </si>
  <si>
    <t xml:space="preserve"> TOTAL1234 </t>
  </si>
  <si>
    <t xml:space="preserve"> 12/2025 </t>
  </si>
  <si>
    <t xml:space="preserve"> Peugeot </t>
  </si>
  <si>
    <t xml:space="preserve"> 22/07/2021 </t>
  </si>
  <si>
    <t xml:space="preserve"> Hybride</t>
  </si>
  <si>
    <t xml:space="preserve"> 01/01/2024 </t>
  </si>
  <si>
    <t xml:space="preserve"> ESSO9988 </t>
  </si>
  <si>
    <t xml:space="preserve"> 06/2026 </t>
  </si>
  <si>
    <t xml:space="preserve"> LLD LeasePro </t>
  </si>
  <si>
    <t xml:space="preserve"> Citroën </t>
  </si>
  <si>
    <t xml:space="preserve"> Berlingo </t>
  </si>
  <si>
    <t xml:space="preserve"> 10/09/2019 </t>
  </si>
  <si>
    <t xml:space="preserve"> VU </t>
  </si>
  <si>
    <t xml:space="preserve"> 10/01/2024 </t>
  </si>
  <si>
    <t xml:space="preserve"> LP0098 </t>
  </si>
  <si>
    <t xml:space="preserve"> MAINT789 </t>
  </si>
  <si>
    <t xml:space="preserve"> SHELL4455 </t>
  </si>
  <si>
    <t xml:space="preserve"> 03/2025 </t>
  </si>
  <si>
    <t xml:space="preserve"> Toyota </t>
  </si>
  <si>
    <t xml:space="preserve"> Yaris </t>
  </si>
  <si>
    <t xml:space="preserve"> 01/06/2022 </t>
  </si>
  <si>
    <t xml:space="preserve"> MAINT999 </t>
  </si>
  <si>
    <t xml:space="preserve"> TOTAL6677 </t>
  </si>
  <si>
    <t xml:space="preserve"> 09/2026 </t>
  </si>
  <si>
    <t xml:space="preserve"> Ford </t>
  </si>
  <si>
    <t xml:space="preserve"> Transit </t>
  </si>
  <si>
    <t xml:space="preserve"> 05/12/2018 </t>
  </si>
  <si>
    <t xml:space="preserve"> 01/03/2024 </t>
  </si>
  <si>
    <t xml:space="preserve"> MAINT455 </t>
  </si>
  <si>
    <t xml:space="preserve"> SHELL7788 </t>
  </si>
  <si>
    <t xml:space="preserve"> 01/2026 </t>
  </si>
  <si>
    <t xml:space="preserve"> LLD FlexAuto </t>
  </si>
  <si>
    <t xml:space="preserve"> Volkswagen </t>
  </si>
  <si>
    <t xml:space="preserve"> Golf </t>
  </si>
  <si>
    <t xml:space="preserve"> 12/01/2023 </t>
  </si>
  <si>
    <t xml:space="preserve"> Essence</t>
  </si>
  <si>
    <t xml:space="preserve"> FA2023-12 </t>
  </si>
  <si>
    <t xml:space="preserve"> BP2023CAR </t>
  </si>
  <si>
    <t xml:space="preserve"> 05/2026 </t>
  </si>
  <si>
    <t xml:space="preserve"> Mercedes </t>
  </si>
  <si>
    <t xml:space="preserve"> Vito </t>
  </si>
  <si>
    <t xml:space="preserve"> 10/04/2021 </t>
  </si>
  <si>
    <t xml:space="preserve"> 15/04/2024 </t>
  </si>
  <si>
    <t xml:space="preserve"> LCO845 </t>
  </si>
  <si>
    <t xml:space="preserve"> MAINT008 </t>
  </si>
  <si>
    <t xml:space="preserve"> TOTALBTP22 </t>
  </si>
  <si>
    <t xml:space="preserve"> 11/2025 </t>
  </si>
  <si>
    <t xml:space="preserve"> Fiat </t>
  </si>
  <si>
    <t xml:space="preserve"> 28/02/2022 </t>
  </si>
  <si>
    <t xml:space="preserve"> TOTALFIAT22 </t>
  </si>
  <si>
    <t xml:space="preserve"> 02/2026 </t>
  </si>
  <si>
    <t xml:space="preserve"> Opel </t>
  </si>
  <si>
    <t xml:space="preserve"> Vivaro </t>
  </si>
  <si>
    <t xml:space="preserve"> 18/11/2020 </t>
  </si>
  <si>
    <t xml:space="preserve"> 18/11/2023 </t>
  </si>
  <si>
    <t xml:space="preserve"> MAINT022 </t>
  </si>
  <si>
    <t xml:space="preserve"> SHELL9981 </t>
  </si>
  <si>
    <t xml:space="preserve"> 07/2026 </t>
  </si>
  <si>
    <t xml:space="preserve"> LLD FleetGo </t>
  </si>
  <si>
    <t xml:space="preserve"> Dacia </t>
  </si>
  <si>
    <t xml:space="preserve"> Dokker </t>
  </si>
  <si>
    <t xml:space="preserve"> 04/08/2019 </t>
  </si>
  <si>
    <t xml:space="preserve"> 01/08/2023 </t>
  </si>
  <si>
    <t xml:space="preserve"> FG2020-DK </t>
  </si>
  <si>
    <t xml:space="preserve"> MAINT007 </t>
  </si>
  <si>
    <t xml:space="preserve"> TOTALDOKKER1 </t>
  </si>
  <si>
    <t xml:space="preserve"> 10/2025 </t>
  </si>
  <si>
    <t>Linda B</t>
  </si>
  <si>
    <t>A</t>
  </si>
  <si>
    <t>non</t>
  </si>
  <si>
    <t>Linda A</t>
  </si>
  <si>
    <t>Linda C</t>
  </si>
  <si>
    <t>Linda D</t>
  </si>
  <si>
    <t>Linda E</t>
  </si>
  <si>
    <t>Linda F</t>
  </si>
  <si>
    <t>Linda G</t>
  </si>
  <si>
    <t>Linda H</t>
  </si>
  <si>
    <t>Linda I</t>
  </si>
  <si>
    <t>Linda J</t>
  </si>
  <si>
    <t xml:space="preserve"> A2020-33 </t>
  </si>
  <si>
    <t xml:space="preserve"> A2020-34</t>
  </si>
  <si>
    <t xml:space="preserve"> A2020-35</t>
  </si>
  <si>
    <t xml:space="preserve"> A2020-36</t>
  </si>
  <si>
    <t xml:space="preserve"> A2020-37</t>
  </si>
  <si>
    <t xml:space="preserve"> A2020-38</t>
  </si>
  <si>
    <t xml:space="preserve"> A2020-39</t>
  </si>
  <si>
    <t xml:space="preserve"> A2020-40</t>
  </si>
  <si>
    <t xml:space="preserve"> A2020-41</t>
  </si>
  <si>
    <t xml:space="preserve"> A2020-42</t>
  </si>
  <si>
    <t xml:space="preserve"> FR-000-FR</t>
  </si>
  <si>
    <t xml:space="preserve"> VF1BB000000000000</t>
  </si>
  <si>
    <t xml:space="preserve"> VF1BB000000000001</t>
  </si>
  <si>
    <t xml:space="preserve"> VF1BB000000000002</t>
  </si>
  <si>
    <t xml:space="preserve"> VF1BB000000000003</t>
  </si>
  <si>
    <t xml:space="preserve"> VF1BB000000000004</t>
  </si>
  <si>
    <t xml:space="preserve"> VF1BB000000000005</t>
  </si>
  <si>
    <t xml:space="preserve"> VF1BB000000000006</t>
  </si>
  <si>
    <t xml:space="preserve"> VF1BB000000000007</t>
  </si>
  <si>
    <t xml:space="preserve"> VF1BB000000000008</t>
  </si>
  <si>
    <t xml:space="preserve"> VF1BB000000000009</t>
  </si>
  <si>
    <t xml:space="preserve"> LeaseA</t>
  </si>
  <si>
    <t xml:space="preserve"> LeaseB</t>
  </si>
  <si>
    <t xml:space="preserve"> LeaseC</t>
  </si>
  <si>
    <t xml:space="preserve">ABC </t>
  </si>
  <si>
    <t>RDV Controle Technique</t>
  </si>
  <si>
    <t xml:space="preserve"> Carte Carburant ID </t>
  </si>
  <si>
    <t xml:space="preserve"> FR-001-FR</t>
  </si>
  <si>
    <t xml:space="preserve"> FR-002-FR</t>
  </si>
  <si>
    <t xml:space="preserve"> FR-003-FR</t>
  </si>
  <si>
    <t xml:space="preserve"> FR-004-FR</t>
  </si>
  <si>
    <t xml:space="preserve"> FR-005-FR</t>
  </si>
  <si>
    <t xml:space="preserve"> FR-006-FR</t>
  </si>
  <si>
    <t xml:space="preserve"> FR-007-FR</t>
  </si>
  <si>
    <t xml:space="preserve"> FR-008-FR</t>
  </si>
  <si>
    <t xml:space="preserve"> FR-009-FR</t>
  </si>
  <si>
    <t xml:space="preserve">Taxe CO₂ </t>
  </si>
  <si>
    <t xml:space="preserve">Taxe anciennes polluants (Crit’Air) </t>
  </si>
  <si>
    <t>♻️ Émissions CO₂ moyennes</t>
  </si>
  <si>
    <t>Étiquettes de lignes</t>
  </si>
  <si>
    <t>Total général</t>
  </si>
  <si>
    <t xml:space="preserve"> Montant maint. mensuelle (€) </t>
  </si>
  <si>
    <t>Valeur Vehicule</t>
  </si>
  <si>
    <t xml:space="preserve">Montant  total (€) </t>
  </si>
  <si>
    <t>Nb</t>
  </si>
  <si>
    <t>Renseignez ici les informations principales de chaque véhicule :</t>
  </si>
  <si>
    <t>Ajoutez les nouveaux véhicules à la suite, sans supprimer les lignes existantes.</t>
  </si>
  <si>
    <t>Cet onglet se met à jour automatiquement grâce aux données saisies.</t>
  </si>
  <si>
    <t>🛡️ Disclaimer</t>
  </si>
  <si>
    <t>Ce fichier est fourni à titre informatif et pratique. Il ne constitue pas un outil fiscal ou juridique certifié.</t>
  </si>
  <si>
    <t>Les données sont calculées automatiquement à partir de l’onglet Parc_Auto . Assurez-vous que les colonnes sont bien remplies pour un affichage complet.</t>
  </si>
  <si>
    <t>Société, Propriétaire, Conducteur</t>
  </si>
  <si>
    <t>Marque, Modèle, Immatriculation</t>
  </si>
  <si>
    <t>Date de 1re mise en circulation, Type, Genre (VP, VU, CTTE…)</t>
  </si>
  <si>
    <t>Assureur, Montant assurance annuelle, Entretien, etc.</t>
  </si>
  <si>
    <t>Bienvenue dans votre fichier de gestion de parc automobile.</t>
  </si>
  <si>
    <t>Ce document a été conçu pour vous permettre de centraliser, visualiser et analyser facilement les données clés de vos véhicules professionnels.</t>
  </si>
  <si>
    <t>Il a été volontairement conçu sans macros et sans formules complexes, afin de rester simple à utiliser, à comprendre et à adapter selon vos besoins.</t>
  </si>
  <si>
    <t>Un ajout est un mouvement donc penser à copier la ligne dans l'onglet mouvement :)</t>
  </si>
  <si>
    <t>Ce suivi vous permet de retracer les changements et de justifier facilement les évolutions du parc.</t>
  </si>
  <si>
    <t>4. Mise à jour recommandée</t>
  </si>
  <si>
    <t>3. Onglet Mouvement – Suivi de l’historique</t>
  </si>
  <si>
    <t>1. Onglet Dashboard – Suivi automatique</t>
  </si>
  <si>
    <t>2. Onglet Parc_Auto – Saisie des véhicules</t>
  </si>
  <si>
    <t>Tableau de Bord - Parc Auto</t>
  </si>
  <si>
    <t>F</t>
  </si>
  <si>
    <t xml:space="preserve">RDV  CT à venir </t>
  </si>
  <si>
    <t>KM</t>
  </si>
  <si>
    <t xml:space="preserve">Date KM </t>
  </si>
  <si>
    <t>KM Excendentaire</t>
  </si>
  <si>
    <t>Cout depassement KM</t>
  </si>
  <si>
    <t xml:space="preserve"> Société / Sites</t>
  </si>
  <si>
    <t>Renouvellement</t>
  </si>
  <si>
    <t>Oui</t>
  </si>
  <si>
    <t>Liste</t>
  </si>
  <si>
    <t xml:space="preserve"> Immat</t>
  </si>
  <si>
    <t>Echeance</t>
  </si>
  <si>
    <t>Non</t>
  </si>
  <si>
    <t/>
  </si>
  <si>
    <r>
      <t xml:space="preserve">🔄 </t>
    </r>
    <r>
      <rPr>
        <b/>
        <u val="singleAccounting"/>
        <sz val="11"/>
        <rFont val="Calibri"/>
        <family val="2"/>
        <scheme val="minor"/>
      </rPr>
      <t>Prochains renouvellements</t>
    </r>
  </si>
  <si>
    <r>
      <t xml:space="preserve">L’onglet </t>
    </r>
    <r>
      <rPr>
        <sz val="10"/>
        <color theme="1"/>
        <rFont val="Arial Nova"/>
        <family val="2"/>
      </rPr>
      <t>Mouvement</t>
    </r>
    <r>
      <rPr>
        <sz val="11"/>
        <color theme="1"/>
        <rFont val="Arial Nova"/>
        <family val="2"/>
      </rPr>
      <t xml:space="preserve"> vous permet de </t>
    </r>
    <r>
      <rPr>
        <b/>
        <sz val="11"/>
        <color theme="1"/>
        <rFont val="Arial Nova"/>
        <family val="2"/>
      </rPr>
      <t>conserver un historique</t>
    </r>
    <r>
      <rPr>
        <sz val="11"/>
        <color theme="1"/>
        <rFont val="Arial Nova"/>
        <family val="2"/>
      </rPr>
      <t xml:space="preserve"> des ajouts, suppressions ou modifications importantes de véhicules.</t>
    </r>
  </si>
  <si>
    <r>
      <rPr>
        <b/>
        <sz val="11"/>
        <color theme="1"/>
        <rFont val="Arial Nova"/>
        <family val="2"/>
      </rPr>
      <t>À chaque ajout, cession, remplacement ou restitution d’un véhicule</t>
    </r>
    <r>
      <rPr>
        <sz val="11"/>
        <color theme="1"/>
        <rFont val="Arial Nova"/>
        <family val="2"/>
      </rPr>
      <t>, pensez à :</t>
    </r>
  </si>
  <si>
    <r>
      <t xml:space="preserve">Copier la ligne correspondante depuis </t>
    </r>
    <r>
      <rPr>
        <b/>
        <sz val="10"/>
        <color theme="1"/>
        <rFont val="Arial Nova"/>
        <family val="2"/>
      </rPr>
      <t>Parc_Auto</t>
    </r>
  </si>
  <si>
    <r>
      <t xml:space="preserve">Y ajouter la </t>
    </r>
    <r>
      <rPr>
        <b/>
        <sz val="11"/>
        <color theme="1"/>
        <rFont val="Arial Nova"/>
        <family val="2"/>
      </rPr>
      <t>date du mouvement</t>
    </r>
    <r>
      <rPr>
        <sz val="11"/>
        <color theme="1"/>
        <rFont val="Arial Nova"/>
        <family val="2"/>
      </rPr>
      <t xml:space="preserve"> et un </t>
    </r>
    <r>
      <rPr>
        <b/>
        <sz val="11"/>
        <color theme="1"/>
        <rFont val="Arial Nova"/>
        <family val="2"/>
      </rPr>
      <t>commentaire</t>
    </r>
    <r>
      <rPr>
        <sz val="11"/>
        <color theme="1"/>
        <rFont val="Arial Nova"/>
        <family val="2"/>
      </rPr>
      <t xml:space="preserve"> (ex. « Restitué à la fin du contrat », « Ajout nouvelle acquisition », etc.)</t>
    </r>
  </si>
  <si>
    <r>
      <t>Fréquence</t>
    </r>
    <r>
      <rPr>
        <sz val="11"/>
        <color theme="1"/>
        <rFont val="Arial Nova"/>
        <family val="2"/>
      </rPr>
      <t xml:space="preserve"> : mensuelle ou après chaque ajout/restitution de véhicule</t>
    </r>
  </si>
  <si>
    <r>
      <t>Pensez à vérifier</t>
    </r>
    <r>
      <rPr>
        <sz val="11"/>
        <color theme="1"/>
        <rFont val="Arial Nova"/>
        <family val="2"/>
      </rPr>
      <t xml:space="preserve"> : CT à venir, maintenance, dates de fin de contrat</t>
    </r>
  </si>
  <si>
    <r>
      <t xml:space="preserve">Les données calculées (taxes, échéances, indicateurs) sont basées sur les éléments saisis et doivent être </t>
    </r>
    <r>
      <rPr>
        <b/>
        <sz val="11"/>
        <color rgb="FFEE0000"/>
        <rFont val="Arial Nova"/>
        <family val="2"/>
      </rPr>
      <t>vérifiées avant toute décision</t>
    </r>
    <r>
      <rPr>
        <sz val="11"/>
        <color rgb="FFEE0000"/>
        <rFont val="Arial Nova"/>
        <family val="2"/>
      </rPr>
      <t>.</t>
    </r>
  </si>
  <si>
    <r>
      <t xml:space="preserve">L'utilisateur reste </t>
    </r>
    <r>
      <rPr>
        <b/>
        <sz val="11"/>
        <color rgb="FFEE0000"/>
        <rFont val="Arial Nova"/>
        <family val="2"/>
      </rPr>
      <t>seul responsable</t>
    </r>
    <r>
      <rPr>
        <sz val="11"/>
        <color rgb="FFEE0000"/>
        <rFont val="Arial Nova"/>
        <family val="2"/>
      </rPr>
      <t xml:space="preserve"> des données saisies et de leur interprétation.</t>
    </r>
  </si>
  <si>
    <r>
      <t xml:space="preserve">⚠️ </t>
    </r>
    <r>
      <rPr>
        <b/>
        <sz val="11"/>
        <color rgb="FF0070C0"/>
        <rFont val="Arial Nova"/>
        <family val="2"/>
      </rPr>
      <t>Les données présentes dans ce fichier sont entièrement fictives</t>
    </r>
    <r>
      <rPr>
        <sz val="11"/>
        <color rgb="FF0070C0"/>
        <rFont val="Arial Nova"/>
        <family val="2"/>
      </rPr>
      <t xml:space="preserve"> et sont utilisées uniquement à titre d'exemple pour illustrer un cas concret de gestion de parc.</t>
    </r>
  </si>
  <si>
    <t>Tutoriel – Trame Excel – Suivi de Parc Automobile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</si>
</sst>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_-* #,##0.0\ [$€-1]_-;\-* #,##0.0\ [$€-1]_-;_-* &quot;-&quot;??\ [$€-1]_-"/>
    <numFmt numFmtId="168" formatCode="_-* #,##0.0_-;\-* #,##0.0_-;_-* &quot;-&quot;??_-;_-@_-"/>
    <numFmt numFmtId="169" formatCode="_-* #,##0_-;\-* #,##0_-;_-* &quot;-&quot;??_-;_-@_-"/>
    <numFmt numFmtId="170" formatCode="_-* #,##0.00\ [$€-40C]_-;\-* #,##0.00\ [$€-40C]_-;_-* &quot;-&quot;??\ [$€-40C]_-;_-@_-"/>
    <numFmt numFmtId="171" formatCode="_-* #,##0\ [$€-40C]_-;\-* #,##0\ [$€-40C]_-;_-* &quot;-&quot;??\ [$€-40C]_-;_-@_-"/>
    <numFmt numFmtId="172" formatCode="_-* #,##0\ &quot;€&quot;_-;\-* #,##0\ &quot;€&quot;_-;_-* &quot;-&quot;??\ &quot;€&quot;_-;_-@_-"/>
    <numFmt numFmtId="173" formatCode="mm/dd/yy;@"/>
    <numFmt numFmtId="174" formatCode="[$-409]d\-mmm\-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FF0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28"/>
      <color theme="0"/>
      <name val="Arial"/>
      <family val="2"/>
    </font>
    <font>
      <b/>
      <u val="singleAccounting"/>
      <sz val="11"/>
      <name val="Arial"/>
      <family val="2"/>
    </font>
    <font>
      <b/>
      <u val="singleAccounting"/>
      <sz val="11"/>
      <name val="Calibri"/>
      <family val="2"/>
      <scheme val="minor"/>
    </font>
    <font>
      <sz val="11"/>
      <color theme="1"/>
      <name val="Arial Nova"/>
      <family val="2"/>
    </font>
    <font>
      <sz val="11"/>
      <name val="Arial Nova"/>
      <family val="2"/>
    </font>
    <font>
      <b/>
      <sz val="11"/>
      <color theme="1"/>
      <name val="Arial Nova"/>
      <family val="2"/>
    </font>
    <font>
      <sz val="10"/>
      <color theme="1"/>
      <name val="Arial Nova"/>
      <family val="2"/>
    </font>
    <font>
      <b/>
      <sz val="10"/>
      <color theme="1"/>
      <name val="Arial Nova"/>
      <family val="2"/>
    </font>
    <font>
      <u/>
      <sz val="11"/>
      <color theme="10"/>
      <name val="Arial Nova"/>
      <family val="2"/>
    </font>
    <font>
      <b/>
      <sz val="13.5"/>
      <color theme="1"/>
      <name val="Arial Nova"/>
      <family val="2"/>
    </font>
    <font>
      <b/>
      <sz val="13.5"/>
      <color rgb="FFEE0000"/>
      <name val="Arial Nova"/>
      <family val="2"/>
    </font>
    <font>
      <sz val="11"/>
      <color rgb="FFEE0000"/>
      <name val="Arial Nova"/>
      <family val="2"/>
    </font>
    <font>
      <b/>
      <sz val="11"/>
      <color rgb="FFEE0000"/>
      <name val="Arial Nova"/>
      <family val="2"/>
    </font>
    <font>
      <sz val="11"/>
      <color rgb="FF0070C0"/>
      <name val="Arial Nova"/>
      <family val="2"/>
    </font>
    <font>
      <b/>
      <sz val="11"/>
      <color rgb="FF0070C0"/>
      <name val="Arial Nova"/>
      <family val="2"/>
    </font>
    <font>
      <sz val="11"/>
      <color theme="3"/>
      <name val="Arial Nova"/>
      <family val="2"/>
    </font>
    <font>
      <b/>
      <sz val="26"/>
      <color theme="3"/>
      <name val="Arial Nova"/>
      <family val="2"/>
    </font>
    <font>
      <b/>
      <sz val="36"/>
      <color theme="3"/>
      <name val="Calibri"/>
      <family val="2"/>
      <scheme val="minor"/>
    </font>
    <font>
      <b/>
      <sz val="22"/>
      <color theme="3"/>
      <name val="Arial Nova"/>
      <family val="2"/>
    </font>
    <font>
      <b/>
      <sz val="18"/>
      <color theme="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167" fontId="2" fillId="0" borderId="0"/>
    <xf numFmtId="166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8" applyNumberFormat="1" applyFont="1" applyAlignment="1">
      <alignment vertical="center"/>
    </xf>
    <xf numFmtId="173" fontId="11" fillId="0" borderId="0" xfId="8" applyNumberFormat="1" applyFont="1" applyAlignment="1">
      <alignment horizontal="center" vertical="center"/>
    </xf>
    <xf numFmtId="1" fontId="9" fillId="0" borderId="0" xfId="8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71" fontId="9" fillId="0" borderId="0" xfId="0" applyNumberFormat="1" applyFont="1" applyAlignment="1">
      <alignment horizontal="center" vertical="center"/>
    </xf>
    <xf numFmtId="169" fontId="9" fillId="0" borderId="0" xfId="8" applyNumberFormat="1" applyFont="1" applyAlignment="1">
      <alignment horizontal="center" vertical="center"/>
    </xf>
    <xf numFmtId="14" fontId="9" fillId="0" borderId="0" xfId="8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74" fontId="9" fillId="0" borderId="0" xfId="0" applyNumberFormat="1" applyFont="1" applyAlignment="1">
      <alignment horizontal="center" vertical="center"/>
    </xf>
    <xf numFmtId="173" fontId="9" fillId="0" borderId="0" xfId="8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8" applyNumberFormat="1" applyFont="1" applyFill="1" applyAlignment="1">
      <alignment horizontal="center" vertical="center" wrapText="1"/>
    </xf>
    <xf numFmtId="173" fontId="12" fillId="2" borderId="0" xfId="8" applyNumberFormat="1" applyFont="1" applyFill="1" applyAlignment="1">
      <alignment horizontal="center" vertical="center" wrapText="1"/>
    </xf>
    <xf numFmtId="1" fontId="12" fillId="2" borderId="0" xfId="8" applyNumberFormat="1" applyFont="1" applyFill="1" applyAlignment="1">
      <alignment horizontal="right" vertical="center" wrapText="1"/>
    </xf>
    <xf numFmtId="14" fontId="13" fillId="7" borderId="0" xfId="0" applyNumberFormat="1" applyFont="1" applyFill="1" applyAlignment="1">
      <alignment horizontal="center" vertical="center" wrapText="1"/>
    </xf>
    <xf numFmtId="14" fontId="13" fillId="7" borderId="0" xfId="0" applyNumberFormat="1" applyFont="1" applyFill="1" applyAlignment="1">
      <alignment horizontal="left" vertical="center" wrapText="1"/>
    </xf>
    <xf numFmtId="171" fontId="13" fillId="7" borderId="0" xfId="0" applyNumberFormat="1" applyFont="1" applyFill="1" applyAlignment="1">
      <alignment horizontal="center" vertical="center" wrapText="1"/>
    </xf>
    <xf numFmtId="169" fontId="13" fillId="4" borderId="0" xfId="8" applyNumberFormat="1" applyFont="1" applyFill="1" applyAlignment="1">
      <alignment horizontal="center" vertical="center" wrapText="1"/>
    </xf>
    <xf numFmtId="14" fontId="13" fillId="4" borderId="0" xfId="8" applyNumberFormat="1" applyFont="1" applyFill="1" applyAlignment="1">
      <alignment horizontal="center" vertical="center" wrapText="1"/>
    </xf>
    <xf numFmtId="14" fontId="13" fillId="4" borderId="0" xfId="0" applyNumberFormat="1" applyFont="1" applyFill="1" applyAlignment="1">
      <alignment horizontal="center" vertical="center" wrapText="1"/>
    </xf>
    <xf numFmtId="14" fontId="14" fillId="4" borderId="0" xfId="0" applyNumberFormat="1" applyFont="1" applyFill="1" applyAlignment="1">
      <alignment horizontal="center" vertical="center" wrapText="1"/>
    </xf>
    <xf numFmtId="14" fontId="13" fillId="5" borderId="0" xfId="0" applyNumberFormat="1" applyFont="1" applyFill="1" applyAlignment="1">
      <alignment horizontal="center" vertical="center" textRotation="90" wrapText="1"/>
    </xf>
    <xf numFmtId="14" fontId="13" fillId="5" borderId="0" xfId="0" applyNumberFormat="1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165" fontId="13" fillId="5" borderId="0" xfId="8" applyFont="1" applyFill="1" applyAlignment="1">
      <alignment vertical="center" textRotation="90" wrapText="1"/>
    </xf>
    <xf numFmtId="1" fontId="13" fillId="5" borderId="0" xfId="0" applyNumberFormat="1" applyFont="1" applyFill="1" applyAlignment="1">
      <alignment vertical="center" textRotation="90" wrapText="1"/>
    </xf>
    <xf numFmtId="169" fontId="13" fillId="5" borderId="0" xfId="8" applyNumberFormat="1" applyFont="1" applyFill="1" applyAlignment="1">
      <alignment horizontal="center" vertical="center" wrapText="1"/>
    </xf>
    <xf numFmtId="174" fontId="13" fillId="5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169" fontId="13" fillId="3" borderId="0" xfId="8" applyNumberFormat="1" applyFont="1" applyFill="1" applyAlignment="1">
      <alignment horizontal="center" vertical="center" textRotation="90" wrapText="1"/>
    </xf>
    <xf numFmtId="14" fontId="13" fillId="3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8" applyNumberFormat="1" applyFont="1" applyFill="1" applyAlignment="1">
      <alignment horizontal="left" vertical="center"/>
    </xf>
    <xf numFmtId="173" fontId="16" fillId="0" borderId="0" xfId="8" applyNumberFormat="1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171" fontId="16" fillId="0" borderId="0" xfId="9" applyNumberFormat="1" applyFont="1" applyFill="1" applyAlignment="1">
      <alignment horizontal="left" vertical="center"/>
    </xf>
    <xf numFmtId="169" fontId="16" fillId="0" borderId="0" xfId="8" applyNumberFormat="1" applyFont="1" applyFill="1" applyAlignment="1">
      <alignment horizontal="center" vertical="center"/>
    </xf>
    <xf numFmtId="174" fontId="16" fillId="0" borderId="0" xfId="8" applyNumberFormat="1" applyFont="1" applyFill="1" applyAlignment="1">
      <alignment horizontal="center" vertical="center"/>
    </xf>
    <xf numFmtId="174" fontId="16" fillId="0" borderId="0" xfId="9" applyNumberFormat="1" applyFont="1" applyFill="1" applyAlignment="1">
      <alignment horizontal="center" vertical="center"/>
    </xf>
    <xf numFmtId="174" fontId="16" fillId="0" borderId="0" xfId="0" applyNumberFormat="1" applyFont="1" applyAlignment="1">
      <alignment horizontal="center" vertical="center"/>
    </xf>
    <xf numFmtId="169" fontId="16" fillId="0" borderId="0" xfId="8" applyNumberFormat="1" applyFont="1" applyFill="1" applyAlignment="1">
      <alignment horizontal="left" vertical="center"/>
    </xf>
    <xf numFmtId="165" fontId="16" fillId="0" borderId="0" xfId="8" applyFont="1" applyFill="1" applyAlignment="1">
      <alignment horizontal="left" vertical="center"/>
    </xf>
    <xf numFmtId="174" fontId="16" fillId="0" borderId="0" xfId="0" applyNumberFormat="1" applyFont="1" applyAlignment="1">
      <alignment horizontal="left" vertical="center"/>
    </xf>
    <xf numFmtId="164" fontId="16" fillId="0" borderId="0" xfId="9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70" fontId="16" fillId="0" borderId="0" xfId="0" applyNumberFormat="1" applyFont="1" applyAlignment="1">
      <alignment horizontal="center" vertical="center"/>
    </xf>
    <xf numFmtId="170" fontId="16" fillId="0" borderId="0" xfId="0" applyNumberFormat="1" applyFont="1" applyAlignment="1">
      <alignment horizontal="left" vertical="center"/>
    </xf>
    <xf numFmtId="169" fontId="16" fillId="0" borderId="0" xfId="8" applyNumberFormat="1" applyFont="1" applyFill="1" applyAlignment="1">
      <alignment vertical="center"/>
    </xf>
    <xf numFmtId="172" fontId="16" fillId="0" borderId="0" xfId="9" applyNumberFormat="1" applyFont="1" applyFill="1" applyAlignment="1">
      <alignment horizontal="left" vertical="center"/>
    </xf>
    <xf numFmtId="170" fontId="16" fillId="0" borderId="0" xfId="9" applyNumberFormat="1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8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71" fontId="9" fillId="0" borderId="0" xfId="9" applyNumberFormat="1" applyFont="1" applyAlignment="1">
      <alignment horizontal="left" vertical="center"/>
    </xf>
    <xf numFmtId="174" fontId="9" fillId="0" borderId="0" xfId="8" applyNumberFormat="1" applyFont="1" applyFill="1" applyAlignment="1">
      <alignment horizontal="center" vertical="center"/>
    </xf>
    <xf numFmtId="174" fontId="9" fillId="0" borderId="0" xfId="9" applyNumberFormat="1" applyFont="1" applyAlignment="1">
      <alignment horizontal="center" vertical="center"/>
    </xf>
    <xf numFmtId="169" fontId="9" fillId="0" borderId="0" xfId="8" applyNumberFormat="1" applyFont="1" applyAlignment="1">
      <alignment horizontal="left" vertical="center"/>
    </xf>
    <xf numFmtId="165" fontId="9" fillId="0" borderId="0" xfId="8" applyFont="1" applyAlignment="1">
      <alignment horizontal="left" vertical="center"/>
    </xf>
    <xf numFmtId="174" fontId="9" fillId="0" borderId="0" xfId="0" applyNumberFormat="1" applyFont="1" applyAlignment="1">
      <alignment horizontal="left" vertical="center"/>
    </xf>
    <xf numFmtId="164" fontId="9" fillId="0" borderId="0" xfId="9" applyFont="1" applyAlignment="1">
      <alignment horizontal="left" vertical="center"/>
    </xf>
    <xf numFmtId="172" fontId="9" fillId="0" borderId="0" xfId="9" applyNumberFormat="1" applyFont="1" applyAlignment="1">
      <alignment horizontal="left" vertical="center"/>
    </xf>
    <xf numFmtId="170" fontId="9" fillId="0" borderId="0" xfId="0" applyNumberFormat="1" applyFont="1" applyAlignment="1">
      <alignment horizontal="left" vertical="center"/>
    </xf>
    <xf numFmtId="0" fontId="9" fillId="0" borderId="0" xfId="8" applyNumberFormat="1" applyFont="1" applyFill="1" applyAlignment="1">
      <alignment horizontal="left" vertical="center"/>
    </xf>
    <xf numFmtId="173" fontId="9" fillId="0" borderId="0" xfId="8" applyNumberFormat="1" applyFont="1" applyFill="1" applyAlignment="1">
      <alignment horizontal="center" vertical="center"/>
    </xf>
    <xf numFmtId="169" fontId="9" fillId="0" borderId="0" xfId="8" applyNumberFormat="1" applyFont="1" applyAlignment="1">
      <alignment vertical="center"/>
    </xf>
    <xf numFmtId="170" fontId="9" fillId="0" borderId="0" xfId="9" applyNumberFormat="1" applyFont="1" applyAlignment="1">
      <alignment horizontal="left" vertical="center"/>
    </xf>
    <xf numFmtId="1" fontId="9" fillId="0" borderId="0" xfId="8" applyNumberFormat="1" applyFont="1" applyAlignment="1">
      <alignment horizontal="right"/>
    </xf>
    <xf numFmtId="170" fontId="9" fillId="0" borderId="0" xfId="8" applyNumberFormat="1" applyFont="1" applyAlignment="1">
      <alignment horizontal="left" vertical="center"/>
    </xf>
    <xf numFmtId="0" fontId="9" fillId="0" borderId="0" xfId="8" applyNumberFormat="1" applyFont="1" applyAlignment="1">
      <alignment horizontal="center" vertical="center"/>
    </xf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172" fontId="9" fillId="0" borderId="0" xfId="9" applyNumberFormat="1" applyFont="1" applyAlignment="1">
      <alignment horizontal="center" vertical="center"/>
    </xf>
    <xf numFmtId="168" fontId="9" fillId="0" borderId="0" xfId="8" applyNumberFormat="1" applyFont="1" applyAlignment="1">
      <alignment horizontal="center" vertical="center"/>
    </xf>
    <xf numFmtId="0" fontId="4" fillId="0" borderId="4" xfId="0" applyFont="1" applyBorder="1"/>
    <xf numFmtId="0" fontId="4" fillId="0" borderId="0" xfId="0" applyFont="1"/>
    <xf numFmtId="14" fontId="4" fillId="0" borderId="0" xfId="0" applyNumberFormat="1" applyFont="1"/>
    <xf numFmtId="170" fontId="4" fillId="0" borderId="0" xfId="0" applyNumberFormat="1" applyFont="1"/>
    <xf numFmtId="14" fontId="5" fillId="0" borderId="0" xfId="0" applyNumberFormat="1" applyFont="1"/>
    <xf numFmtId="0" fontId="5" fillId="0" borderId="4" xfId="0" applyFont="1" applyBorder="1"/>
    <xf numFmtId="0" fontId="5" fillId="0" borderId="0" xfId="0" applyFont="1"/>
    <xf numFmtId="170" fontId="5" fillId="0" borderId="0" xfId="0" applyNumberFormat="1" applyFont="1"/>
    <xf numFmtId="168" fontId="4" fillId="0" borderId="0" xfId="8" applyNumberFormat="1" applyFont="1"/>
    <xf numFmtId="168" fontId="5" fillId="0" borderId="0" xfId="8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8" borderId="0" xfId="0" applyFont="1" applyFill="1" applyAlignment="1">
      <alignment horizontal="center" vertical="center" wrapText="1"/>
    </xf>
    <xf numFmtId="164" fontId="16" fillId="0" borderId="0" xfId="9" applyFont="1" applyAlignment="1">
      <alignment horizontal="left" vertical="center"/>
    </xf>
    <xf numFmtId="165" fontId="16" fillId="0" borderId="0" xfId="8" applyFont="1" applyAlignment="1">
      <alignment horizontal="right" vertical="center"/>
    </xf>
    <xf numFmtId="165" fontId="9" fillId="0" borderId="0" xfId="8" applyFont="1" applyAlignment="1">
      <alignment horizontal="right" vertical="center"/>
    </xf>
    <xf numFmtId="165" fontId="9" fillId="0" borderId="0" xfId="8" applyFont="1" applyAlignment="1">
      <alignment horizontal="right"/>
    </xf>
    <xf numFmtId="18" fontId="12" fillId="2" borderId="0" xfId="0" applyNumberFormat="1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174" fontId="9" fillId="0" borderId="0" xfId="8" applyNumberFormat="1" applyFont="1" applyAlignment="1">
      <alignment horizontal="center" vertical="center"/>
    </xf>
    <xf numFmtId="174" fontId="16" fillId="0" borderId="0" xfId="8" applyNumberFormat="1" applyFont="1" applyFill="1" applyAlignment="1">
      <alignment horizontal="left" vertical="center"/>
    </xf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2" fontId="21" fillId="0" borderId="0" xfId="9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9" fillId="0" borderId="0" xfId="0" applyFont="1"/>
    <xf numFmtId="0" fontId="21" fillId="0" borderId="0" xfId="0" applyFont="1"/>
    <xf numFmtId="172" fontId="21" fillId="0" borderId="0" xfId="9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172" fontId="21" fillId="0" borderId="0" xfId="0" applyNumberFormat="1" applyFont="1" applyAlignment="1">
      <alignment vertical="center"/>
    </xf>
    <xf numFmtId="172" fontId="21" fillId="0" borderId="0" xfId="9" applyNumberFormat="1" applyFont="1" applyFill="1" applyBorder="1" applyAlignment="1">
      <alignment vertical="center"/>
    </xf>
    <xf numFmtId="0" fontId="23" fillId="10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2" fillId="10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  <xf numFmtId="10" fontId="20" fillId="0" borderId="0" xfId="0" applyNumberFormat="1" applyFont="1"/>
    <xf numFmtId="164" fontId="20" fillId="0" borderId="0" xfId="0" applyNumberFormat="1" applyFont="1"/>
    <xf numFmtId="0" fontId="26" fillId="0" borderId="0" xfId="0" applyFont="1"/>
    <xf numFmtId="0" fontId="26" fillId="0" borderId="8" xfId="0" applyFont="1" applyBorder="1"/>
    <xf numFmtId="0" fontId="26" fillId="0" borderId="9" xfId="0" applyFont="1" applyBorder="1"/>
    <xf numFmtId="0" fontId="27" fillId="0" borderId="8" xfId="0" applyFont="1" applyBorder="1"/>
    <xf numFmtId="0" fontId="28" fillId="0" borderId="8" xfId="0" applyFont="1" applyBorder="1" applyAlignment="1">
      <alignment vertical="center"/>
    </xf>
    <xf numFmtId="0" fontId="26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 indent="3"/>
    </xf>
    <xf numFmtId="0" fontId="28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8" fillId="0" borderId="8" xfId="0" applyFont="1" applyBorder="1" applyAlignment="1">
      <alignment horizontal="left" vertical="center" indent="3"/>
    </xf>
    <xf numFmtId="0" fontId="26" fillId="0" borderId="0" xfId="0" applyFont="1" applyAlignment="1">
      <alignment horizontal="left" vertical="center" indent="2"/>
    </xf>
    <xf numFmtId="0" fontId="31" fillId="0" borderId="0" xfId="10" applyFont="1" applyBorder="1" applyAlignment="1">
      <alignment horizontal="left" vertical="center" indent="2"/>
    </xf>
    <xf numFmtId="0" fontId="26" fillId="0" borderId="8" xfId="0" applyFont="1" applyBorder="1" applyAlignment="1">
      <alignment horizontal="left" vertical="center" indent="1"/>
    </xf>
    <xf numFmtId="0" fontId="32" fillId="0" borderId="8" xfId="0" applyFont="1" applyBorder="1" applyAlignment="1">
      <alignment vertical="center"/>
    </xf>
    <xf numFmtId="0" fontId="28" fillId="0" borderId="8" xfId="0" applyFont="1" applyBorder="1" applyAlignment="1">
      <alignment horizontal="left" vertical="center" indent="1"/>
    </xf>
    <xf numFmtId="0" fontId="32" fillId="0" borderId="0" xfId="0" applyFont="1" applyAlignment="1">
      <alignment vertical="center"/>
    </xf>
    <xf numFmtId="0" fontId="33" fillId="0" borderId="8" xfId="0" applyFont="1" applyBorder="1" applyAlignment="1">
      <alignment vertical="center"/>
    </xf>
    <xf numFmtId="0" fontId="34" fillId="0" borderId="8" xfId="0" applyFont="1" applyBorder="1" applyAlignment="1">
      <alignment horizontal="left" vertical="center" indent="1"/>
    </xf>
    <xf numFmtId="0" fontId="36" fillId="0" borderId="8" xfId="0" applyFont="1" applyBorder="1"/>
    <xf numFmtId="0" fontId="31" fillId="0" borderId="8" xfId="10" applyFont="1" applyBorder="1"/>
    <xf numFmtId="0" fontId="26" fillId="0" borderId="10" xfId="0" applyFont="1" applyBorder="1"/>
    <xf numFmtId="0" fontId="31" fillId="0" borderId="11" xfId="10" applyFont="1" applyBorder="1" applyAlignment="1">
      <alignment horizontal="left" vertical="center" indent="2"/>
    </xf>
    <xf numFmtId="0" fontId="26" fillId="0" borderId="11" xfId="0" applyFont="1" applyBorder="1"/>
    <xf numFmtId="0" fontId="26" fillId="0" borderId="12" xfId="0" applyFont="1" applyBorder="1"/>
    <xf numFmtId="0" fontId="31" fillId="0" borderId="0" xfId="10" applyFont="1" applyAlignment="1">
      <alignment horizontal="left" vertical="center" indent="2"/>
    </xf>
    <xf numFmtId="0" fontId="38" fillId="0" borderId="6" xfId="0" applyFont="1" applyBorder="1"/>
    <xf numFmtId="0" fontId="38" fillId="0" borderId="7" xfId="0" applyFont="1" applyBorder="1"/>
    <xf numFmtId="0" fontId="38" fillId="0" borderId="0" xfId="0" applyFont="1"/>
    <xf numFmtId="172" fontId="24" fillId="0" borderId="0" xfId="9" applyNumberFormat="1" applyFont="1" applyFill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40" fillId="0" borderId="0" xfId="0" applyFont="1" applyAlignment="1">
      <alignment horizontal="center"/>
    </xf>
    <xf numFmtId="0" fontId="41" fillId="0" borderId="0" xfId="0" applyFont="1"/>
    <xf numFmtId="0" fontId="26" fillId="0" borderId="0" xfId="0" pivotButton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14" fontId="26" fillId="0" borderId="0" xfId="0" applyNumberFormat="1" applyFont="1" applyAlignment="1">
      <alignment horizontal="center" vertical="center"/>
    </xf>
    <xf numFmtId="0" fontId="42" fillId="0" borderId="0" xfId="0" applyFont="1" applyAlignment="1">
      <alignment vertical="center"/>
    </xf>
  </cellXfs>
  <cellStyles count="11">
    <cellStyle name="Lien hypertexte" xfId="10" builtinId="8"/>
    <cellStyle name="Milliers" xfId="8" builtinId="3"/>
    <cellStyle name="Milliers 3 2" xfId="2" xr:uid="{00000000-0005-0000-0000-000001000000}"/>
    <cellStyle name="Milliers 5" xfId="7" xr:uid="{00000000-0005-0000-0000-000002000000}"/>
    <cellStyle name="Monétaire" xfId="9" builtinId="4"/>
    <cellStyle name="Monétaire 3 2 2" xfId="3" xr:uid="{00000000-0005-0000-0000-000003000000}"/>
    <cellStyle name="Normal" xfId="0" builtinId="0"/>
    <cellStyle name="Normal 16" xfId="1" xr:uid="{00000000-0005-0000-0000-000005000000}"/>
    <cellStyle name="Normal 2 11" xfId="6" xr:uid="{00000000-0005-0000-0000-000006000000}"/>
    <cellStyle name="Normal 2 3 2" xfId="4" xr:uid="{00000000-0005-0000-0000-000007000000}"/>
    <cellStyle name="Normal 5" xfId="5" xr:uid="{00000000-0005-0000-0000-000008000000}"/>
  </cellStyles>
  <dxfs count="353"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70" formatCode="_-* #,##0.00\ [$€-40C]_-;\-* #,##0.00\ [$€-40C]_-;_-* &quot;-&quot;??\ [$€-40C]_-;_-@_-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75" formatCode="dd/mm/yyyy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70" formatCode="_-* #,##0.00\ [$€-40C]_-;\-* #,##0.00\ [$€-40C]_-;_-* &quot;-&quot;??\ [$€-40C]_-;_-@_-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70" formatCode="_-* #,##0.00\ [$€-40C]_-;\-* #,##0.00\ [$€-40C]_-;_-* &quot;-&quot;??\ [$€-40C]_-;_-@_-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8" formatCode="_-* #,##0.0_-;\-* #,##0.0_-;_-* &quot;-&quot;??_-;_-@_-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ck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ck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0" formatCode="_-* #,##0.00\ [$€-40C]_-;\-* #,##0.00\ [$€-40C]_-;_-* &quot;-&quot;??\ [$€-40C]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0" formatCode="_-* #,##0.00\ [$€-40C]_-;\-* #,##0.00\ [$€-40C]_-;_-* &quot;-&quot;??\ [$€-40C]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0" formatCode="_-* #,##0.00\ [$€-40C]_-;\-* #,##0.00\ [$€-40C]_-;_-* &quot;-&quot;??\ [$€-40C]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4" formatCode="[$-409]d\-mmm\-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5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9" formatCode="_-* #,##0_-;\-* #,##0_-;_-* &quot;-&quot;??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2" formatCode="_-* #,##0\ &quot;€&quot;_-;\-* #,##0\ &quot;€&quot;_-;_-* &quot;-&quot;??\ &quot;€&quot;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4" formatCode="[$-409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4" formatCode="[$-409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5" formatCode="_-* #,##0.00_-;\-* #,##0.00_-;_-* &quot;-&quot;??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4" formatCode="[$-409]d\-mmm\-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9" formatCode="_-* #,##0_-;\-* #,##0_-;_-* &quot;-&quot;??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5" formatCode="_-* #,##0.00_-;\-* #,##0.00_-;_-* &quot;-&quot;??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5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5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4" formatCode="[$-409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5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5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4" formatCode="[$-409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4" formatCode="[$-409]d\-mmm\-yy;@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9" formatCode="_-* #,##0_-;\-* #,##0_-;_-* &quot;-&quot;??_-;_-@_-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1" formatCode="_-* #,##0\ [$€-40C]_-;\-* #,##0\ [$€-40C]_-;_-* &quot;-&quot;??\ [$€-40C]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1" formatCode="_-* #,##0\ [$€-40C]_-;\-* #,##0\ [$€-40C]_-;_-* &quot;-&quot;??\ [$€-40C]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1" formatCode="_-* #,##0\ [$€-40C]_-;\-* #,##0\ [$€-40C]_-;_-* &quot;-&quot;??\ [$€-40C]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5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5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5" formatCode="dd/mm/yyyy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3" formatCode="mm/dd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alignment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.00\ &quot;€&quot;_-;\-* #,##0.00\ &quot;€&quot;_-;_-* &quot;-&quot;??\ &quot;€&quot;_-;_-@_-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sz val="11"/>
        <color theme="1"/>
      </font>
    </dxf>
    <dxf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</dxfs>
  <tableStyles count="1" defaultTableStyle="TableStyleMedium2" defaultPivotStyle="PivotStyleLight16">
    <tableStyle name="Style de chronologie 1" pivot="0" table="0" count="8" xr9:uid="{D812AC8E-6829-47A4-9E8F-1CEED06F5E9B}">
      <tableStyleElement type="wholeTable" dxfId="352"/>
      <tableStyleElement type="headerRow" dxfId="3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6">
        <dxf>
          <fill>
            <patternFill patternType="solid">
              <fgColor theme="0" tint="-0.14999847407452621"/>
              <bgColor theme="0" tint="-0.14999847407452621"/>
            </patternFill>
          </fill>
        </dxf>
        <dxf>
          <fill>
            <patternFill patternType="solid">
              <fgColor theme="0"/>
              <bgColor theme="0"/>
            </patternFill>
          </fill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10"/>
            <color theme="1" tint="0.499984740745262"/>
          </font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Style de chronologie 1">
          <x15:timelineStyleElements>
            <x15:timelineStyleElement type="selectionLabel" dxfId="5"/>
            <x15:timelineStyleElement type="timeLevel" dxfId="4"/>
            <x15:timelineStyleElement type="periodLabel1" dxfId="3"/>
            <x15:timelineStyleElement type="periodLabel2" dxfId="2"/>
            <x15:timelineStyleElement type="selectedTimeBlock" dxfId="1"/>
            <x15:timelineStyleElement type="unselectedTimeBlock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2.xml"/><Relationship Id="rId26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1.xml"/><Relationship Id="rId25" Type="http://schemas.openxmlformats.org/officeDocument/2006/relationships/customXml" Target="../customXml/item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29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8.xml"/><Relationship Id="rId32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23" Type="http://schemas.openxmlformats.org/officeDocument/2006/relationships/customXml" Target="../customXml/item7.xml"/><Relationship Id="rId28" Type="http://schemas.openxmlformats.org/officeDocument/2006/relationships/customXml" Target="../customXml/item12.xml"/><Relationship Id="rId10" Type="http://schemas.openxmlformats.org/officeDocument/2006/relationships/theme" Target="theme/theme1.xml"/><Relationship Id="rId19" Type="http://schemas.openxmlformats.org/officeDocument/2006/relationships/customXml" Target="../customXml/item3.xml"/><Relationship Id="rId31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powerPivotData" Target="model/item.data"/><Relationship Id="rId22" Type="http://schemas.openxmlformats.org/officeDocument/2006/relationships/customXml" Target="../customXml/item6.xml"/><Relationship Id="rId27" Type="http://schemas.openxmlformats.org/officeDocument/2006/relationships/customXml" Target="../customXml/item11.xml"/><Relationship Id="rId30" Type="http://schemas.openxmlformats.org/officeDocument/2006/relationships/customXml" Target="../customXml/item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[FR20_ Annexe_Suivi parc automobile.xlsx]Utile!Tableau croisé dynamique12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🚗 Répartition par type de motorisation</a:t>
            </a:r>
          </a:p>
        </c:rich>
      </c:tx>
      <c:layout>
        <c:manualLayout>
          <c:xMode val="edge"/>
          <c:yMode val="edge"/>
          <c:x val="2.8829204568607002E-2"/>
          <c:y val="0.11155062853985358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tx2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5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6.4882400648824598E-3"/>
              <c:y val="2.990654792485057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Utile!$B$3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tx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8D9-4ED3-8C5E-6D49EE134E2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8D9-4ED3-8C5E-6D49EE134E2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8D9-4ED3-8C5E-6D49EE134E2F}"/>
              </c:ext>
            </c:extLst>
          </c:dPt>
          <c:dLbls>
            <c:dLbl>
              <c:idx val="2"/>
              <c:layout>
                <c:manualLayout>
                  <c:x val="-6.4882400648824598E-3"/>
                  <c:y val="2.99065479248505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D9-4ED3-8C5E-6D49EE134E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Utile!$A$4:$A$7</c:f>
              <c:strCache>
                <c:ptCount val="3"/>
                <c:pt idx="0">
                  <c:v> Diesel </c:v>
                </c:pt>
                <c:pt idx="1">
                  <c:v> Essence</c:v>
                </c:pt>
                <c:pt idx="2">
                  <c:v> Hybride</c:v>
                </c:pt>
              </c:strCache>
            </c:strRef>
          </c:cat>
          <c:val>
            <c:numRef>
              <c:f>Utile!$B$4:$B$7</c:f>
              <c:numCache>
                <c:formatCode>0.00%</c:formatCode>
                <c:ptCount val="3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D9-4ED3-8C5E-6D49EE134E2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6</xdr:row>
      <xdr:rowOff>66675</xdr:rowOff>
    </xdr:from>
    <xdr:to>
      <xdr:col>3</xdr:col>
      <xdr:colOff>1285875</xdr:colOff>
      <xdr:row>20</xdr:row>
      <xdr:rowOff>57150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FC1D5B5-453D-59CF-5DA8-C6CB2851A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509868</xdr:colOff>
      <xdr:row>22</xdr:row>
      <xdr:rowOff>112058</xdr:rowOff>
    </xdr:from>
    <xdr:to>
      <xdr:col>11</xdr:col>
      <xdr:colOff>313764</xdr:colOff>
      <xdr:row>32</xdr:row>
      <xdr:rowOff>67236</xdr:rowOff>
    </xdr:to>
    <xdr:sp macro="" textlink="">
      <xdr:nvSpPr>
        <xdr:cNvPr id="3" name="Légende : encadrée à une bordure 2">
          <a:extLst>
            <a:ext uri="{FF2B5EF4-FFF2-40B4-BE49-F238E27FC236}">
              <a16:creationId xmlns:a16="http://schemas.microsoft.com/office/drawing/2014/main" id="{6F37E34A-8D49-4B87-9557-BD203902B631}"/>
            </a:ext>
          </a:extLst>
        </xdr:cNvPr>
        <xdr:cNvSpPr/>
      </xdr:nvSpPr>
      <xdr:spPr>
        <a:xfrm>
          <a:off x="6897221" y="3563470"/>
          <a:ext cx="3132043" cy="1524001"/>
        </a:xfrm>
        <a:prstGeom prst="accentBorderCallout1">
          <a:avLst>
            <a:gd name="adj1" fmla="val 18750"/>
            <a:gd name="adj2" fmla="val -8333"/>
            <a:gd name="adj3" fmla="val -59442"/>
            <a:gd name="adj4" fmla="val -39972"/>
          </a:avLst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ctr"/>
          <a:r>
            <a:rPr lang="fr-FR" sz="1400">
              <a:solidFill>
                <a:srgbClr val="FF0000"/>
              </a:solidFill>
            </a:rPr>
            <a:t>Selectionner et coller la ligne entière de l'onglet Parc auto à partir de la colone G </a:t>
          </a:r>
        </a:p>
        <a:p>
          <a:pPr algn="ctr"/>
          <a:r>
            <a:rPr lang="fr-FR" sz="1400">
              <a:solidFill>
                <a:srgbClr val="FF0000"/>
              </a:solidFill>
            </a:rPr>
            <a:t>Puis renseigner la</a:t>
          </a:r>
          <a:r>
            <a:rPr lang="fr-FR" sz="1400" baseline="0">
              <a:solidFill>
                <a:srgbClr val="FF0000"/>
              </a:solidFill>
            </a:rPr>
            <a:t> date et l'objet du mouvement, si l'objet du mouvement entraine une sortie de parc supprimer la ligne du parc sinon appliquer les modifications. </a:t>
          </a:r>
          <a:endParaRPr lang="fr-FR" sz="1400">
            <a:solidFill>
              <a:srgbClr val="FF0000"/>
            </a:solidFill>
          </a:endParaRPr>
        </a:p>
        <a:p>
          <a:pPr algn="ctr"/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9526</xdr:rowOff>
    </xdr:from>
    <xdr:to>
      <xdr:col>0</xdr:col>
      <xdr:colOff>2019300</xdr:colOff>
      <xdr:row>11</xdr:row>
      <xdr:rowOff>57151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 Société / Sites">
              <a:extLst>
                <a:ext uri="{FF2B5EF4-FFF2-40B4-BE49-F238E27FC236}">
                  <a16:creationId xmlns:a16="http://schemas.microsoft.com/office/drawing/2014/main" id="{CE8CB3CD-C4AD-527F-ED9C-AF54C68E8F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 Société / Sit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561976"/>
              <a:ext cx="1828800" cy="167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 B" refreshedDate="45841.661338425925" createdVersion="8" refreshedVersion="8" minRefreshableVersion="3" recordCount="27" xr:uid="{6ED3F68A-3B91-49BE-81C9-35F6B81854CC}">
  <cacheSource type="worksheet">
    <worksheetSource name="Parc_Auto"/>
  </cacheSource>
  <cacheFields count="52">
    <cacheField name=" Société / Sites" numFmtId="0">
      <sharedItems containsBlank="1" count="5">
        <s v="A"/>
        <s v="B"/>
        <s v="C"/>
        <s v="D"/>
        <m/>
      </sharedItems>
    </cacheField>
    <cacheField name=" Propriétaire " numFmtId="0">
      <sharedItems containsBlank="1"/>
    </cacheField>
    <cacheField name=" Conducteur " numFmtId="0">
      <sharedItems containsBlank="1" count="11">
        <s v="Linda A"/>
        <s v="Linda B"/>
        <s v="Linda C"/>
        <s v="Linda D"/>
        <s v="Linda E"/>
        <s v="Linda F"/>
        <s v="Linda G"/>
        <s v="Linda H"/>
        <s v="Linda I"/>
        <s v="Linda J"/>
        <m/>
      </sharedItems>
    </cacheField>
    <cacheField name=" Marque " numFmtId="0">
      <sharedItems containsBlank="1" count="11">
        <s v=" Renault "/>
        <s v=" Peugeot "/>
        <s v=" Citroën "/>
        <s v=" Toyota "/>
        <s v=" Ford "/>
        <s v=" Volkswagen "/>
        <s v=" Mercedes "/>
        <s v=" Fiat "/>
        <s v=" Opel "/>
        <s v=" Dacia "/>
        <m/>
      </sharedItems>
    </cacheField>
    <cacheField name=" Modèle " numFmtId="0">
      <sharedItems containsBlank="1" containsMixedTypes="1" containsNumber="1" containsInteger="1" minValue="500" maxValue="3008"/>
    </cacheField>
    <cacheField name=" Immatriculation " numFmtId="0">
      <sharedItems containsBlank="1" count="11">
        <s v=" FR-000-FR"/>
        <s v=" FR-001-FR"/>
        <s v=" FR-002-FR"/>
        <s v=" FR-003-FR"/>
        <s v=" FR-004-FR"/>
        <s v=" FR-005-FR"/>
        <s v=" FR-006-FR"/>
        <s v=" FR-007-FR"/>
        <s v=" FR-008-FR"/>
        <s v=" FR-009-FR"/>
        <m/>
      </sharedItems>
    </cacheField>
    <cacheField name=" Code ANTS " numFmtId="0">
      <sharedItems containsString="0" containsBlank="1" containsNumber="1" containsInteger="1" minValue="1234567" maxValue="1234567"/>
    </cacheField>
    <cacheField name=" N° Série " numFmtId="0">
      <sharedItems containsBlank="1"/>
    </cacheField>
    <cacheField name=" 1ère mise en circ. " numFmtId="173">
      <sharedItems containsBlank="1"/>
    </cacheField>
    <cacheField name=" Genre " numFmtId="0">
      <sharedItems containsBlank="1"/>
    </cacheField>
    <cacheField name=" Type " numFmtId="0">
      <sharedItems containsBlank="1" count="4">
        <s v=" Diesel "/>
        <s v=" Hybride"/>
        <s v=" Essence"/>
        <m/>
      </sharedItems>
    </cacheField>
    <cacheField name=" CO2 " numFmtId="165">
      <sharedItems containsString="0" containsBlank="1" containsNumber="1" containsInteger="1" minValue="89" maxValue="160"/>
    </cacheField>
    <cacheField name=" Assureur " numFmtId="14">
      <sharedItems containsBlank="1"/>
    </cacheField>
    <cacheField name=" N° contrat " numFmtId="14">
      <sharedItems containsBlank="1"/>
    </cacheField>
    <cacheField name=" Début assur. " numFmtId="14">
      <sharedItems containsBlank="1"/>
    </cacheField>
    <cacheField name=" Montant/an (€) " numFmtId="171">
      <sharedItems containsString="0" containsBlank="1" containsNumber="1" containsInteger="1" minValue="410" maxValue="950"/>
    </cacheField>
    <cacheField name=" Franchise Incendie/Vol " numFmtId="171">
      <sharedItems containsString="0" containsBlank="1" containsNumber="1" containsInteger="1" minValue="250" maxValue="850"/>
    </cacheField>
    <cacheField name=" Franchise Bris Glace " numFmtId="171">
      <sharedItems containsString="0" containsBlank="1" containsNumber="1" containsInteger="1" minValue="100" maxValue="300"/>
    </cacheField>
    <cacheField name=" KM " numFmtId="169">
      <sharedItems containsString="0" containsBlank="1" containsNumber="1" containsInteger="1" minValue="15000" maxValue="123000"/>
    </cacheField>
    <cacheField name=" MAJ KM " numFmtId="174">
      <sharedItems containsNonDate="0" containsDate="1" containsString="0" containsBlank="1" minDate="2024-01-06T00:00:00" maxDate="2024-06-18T00:00:00"/>
    </cacheField>
    <cacheField name=" CT Initial " numFmtId="174">
      <sharedItems containsNonDate="0" containsDate="1" containsString="0" containsBlank="1" minDate="2019-09-10T00:00:00" maxDate="2021-01-03T00:00:00"/>
    </cacheField>
    <cacheField name=" Dernier CT " numFmtId="174">
      <sharedItems containsDate="1" containsMixedTypes="1" minDate="2024-07-22T00:00:00" maxDate="2025-01-04T00:00:00" count="11">
        <d v="2025-01-03T00:00:00"/>
        <d v="2024-07-22T00:00:00"/>
        <d v="2024-09-10T00:00:00"/>
        <d v="2024-12-27T00:00:00"/>
        <d v="2024-12-28T00:00:00"/>
        <d v="2024-12-29T00:00:00"/>
        <d v="2024-12-30T00:00:00"/>
        <d v="2024-12-31T00:00:00"/>
        <d v="2025-01-01T00:00:00"/>
        <d v="2025-01-02T00:00:00"/>
        <s v=""/>
      </sharedItems>
    </cacheField>
    <cacheField name=" Prochain CT " numFmtId="174">
      <sharedItems containsDate="1" containsMixedTypes="1" minDate="2026-07-22T00:00:00" maxDate="2027-01-04T00:00:00" count="11">
        <d v="2027-01-03T00:00:00"/>
        <d v="2026-07-22T00:00:00"/>
        <d v="2026-09-10T00:00:00"/>
        <d v="2026-12-27T00:00:00"/>
        <d v="2026-12-28T00:00:00"/>
        <d v="2026-12-29T00:00:00"/>
        <d v="2026-12-30T00:00:00"/>
        <d v="2026-12-31T00:00:00"/>
        <d v="2027-01-01T00:00:00"/>
        <d v="2027-01-02T00:00:00"/>
        <s v=""/>
      </sharedItems>
    </cacheField>
    <cacheField name="RDV  CT à venir " numFmtId="174">
      <sharedItems containsDate="1" containsBlank="1" containsMixedTypes="1" minDate="2026-07-20T00:00:00" maxDate="2026-07-21T00:00:00" count="3">
        <s v="non"/>
        <d v="2026-07-20T00:00:00"/>
        <m/>
      </sharedItems>
    </cacheField>
    <cacheField name=" Acquisition " numFmtId="14">
      <sharedItems containsBlank="1" count="3">
        <s v="LLD"/>
        <s v="Achats"/>
        <m/>
      </sharedItems>
    </cacheField>
    <cacheField name=" Loueur " numFmtId="0">
      <sharedItems containsBlank="1"/>
    </cacheField>
    <cacheField name=" Contrat loc. " numFmtId="0">
      <sharedItems containsBlank="1"/>
    </cacheField>
    <cacheField name=" Durée (mois) " numFmtId="169">
      <sharedItems containsString="0" containsBlank="1" containsNumber="1" containsInteger="1" minValue="36" maxValue="60"/>
    </cacheField>
    <cacheField name=" Restant (mois) " numFmtId="165">
      <sharedItems containsBlank="1" containsMixedTypes="1" containsNumber="1" containsInteger="1" minValue="-17" maxValue="33" count="9">
        <n v="33"/>
        <m/>
        <n v="15"/>
        <n v="6"/>
        <n v="16"/>
        <n v="7"/>
        <s v=""/>
        <n v="-5" u="1"/>
        <n v="-17" u="1"/>
      </sharedItems>
    </cacheField>
    <cacheField name="Renouvellement" numFmtId="165">
      <sharedItems count="3">
        <s v="Non"/>
        <s v=""/>
        <s v="Oui"/>
      </sharedItems>
    </cacheField>
    <cacheField name=" KM contrat " numFmtId="0">
      <sharedItems containsString="0" containsBlank="1" containsNumber="1" containsInteger="1" minValue="30000" maxValue="100000"/>
    </cacheField>
    <cacheField name="KM" numFmtId="0">
      <sharedItems containsString="0" containsBlank="1" containsNumber="1" containsInteger="1" minValue="12000" maxValue="80000"/>
    </cacheField>
    <cacheField name="Date KM " numFmtId="174">
      <sharedItems containsNonDate="0" containsDate="1" containsString="0" containsBlank="1" minDate="2025-03-07T00:00:00" maxDate="2025-03-08T00:00:00"/>
    </cacheField>
    <cacheField name="KM Excendentaire" numFmtId="165">
      <sharedItems containsString="0" containsBlank="1" containsNumber="1" minValue="0.05" maxValue="0.05"/>
    </cacheField>
    <cacheField name="Cout depassement KM" numFmtId="165">
      <sharedItems containsMixedTypes="1" containsNumber="1" containsInteger="1" minValue="250" maxValue="250"/>
    </cacheField>
    <cacheField name=" Début loc. " numFmtId="174">
      <sharedItems containsNonDate="0" containsDate="1" containsString="0" containsBlank="1" minDate="2021-01-09T00:00:00" maxDate="2023-04-02T00:00:00"/>
    </cacheField>
    <cacheField name=" Fin loc. " numFmtId="174">
      <sharedItems containsDate="1" containsMixedTypes="1" minDate="2026-01-01T00:00:00" maxDate="2028-04-02T00:00:00"/>
    </cacheField>
    <cacheField name=" Loyer (€) " numFmtId="0">
      <sharedItems containsString="0" containsBlank="1" containsNumber="1" containsInteger="1" minValue="240" maxValue="390"/>
    </cacheField>
    <cacheField name="Taxe CO₂ " numFmtId="164">
      <sharedItems containsString="0" containsBlank="1" containsNumber="1" containsInteger="1" minValue="10" maxValue="10"/>
    </cacheField>
    <cacheField name="Taxe anciennes polluants (Crit’Air) " numFmtId="164">
      <sharedItems containsString="0" containsBlank="1" containsNumber="1" containsInteger="1" minValue="10" maxValue="10"/>
    </cacheField>
    <cacheField name=" Maintenance " numFmtId="0">
      <sharedItems containsBlank="1"/>
    </cacheField>
    <cacheField name=" Contrat maint. " numFmtId="0">
      <sharedItems containsBlank="1"/>
    </cacheField>
    <cacheField name=" Durée maint. " numFmtId="169">
      <sharedItems containsString="0" containsBlank="1" containsNumber="1" containsInteger="1" minValue="12" maxValue="36"/>
    </cacheField>
    <cacheField name=" Début maint. " numFmtId="0">
      <sharedItems containsNonDate="0" containsDate="1" containsString="0" containsBlank="1" minDate="2021-01-09T00:00:00" maxDate="2024-01-03T00:00:00"/>
    </cacheField>
    <cacheField name=" Fin maint. " numFmtId="174">
      <sharedItems containsDate="1" containsMixedTypes="1" minDate="2024-01-09T00:00:00" maxDate="2026-01-03T00:00:00"/>
    </cacheField>
    <cacheField name=" KM/mois " numFmtId="0">
      <sharedItems containsString="0" containsBlank="1" containsNumber="1" containsInteger="1" minValue="800" maxValue="1600"/>
    </cacheField>
    <cacheField name=" KM fin " numFmtId="0">
      <sharedItems containsString="0" containsBlank="1" containsNumber="1" containsInteger="1" minValue="40500" maxValue="141000"/>
    </cacheField>
    <cacheField name=" Montant maint. mensuelle (€) " numFmtId="170">
      <sharedItems containsString="0" containsBlank="1" containsNumber="1" containsInteger="1" minValue="55" maxValue="95"/>
    </cacheField>
    <cacheField name=" Coût total (€) " numFmtId="170">
      <sharedItems containsSemiMixedTypes="0" containsString="0" containsNumber="1" containsInteger="1" minValue="0" maxValue="6790"/>
    </cacheField>
    <cacheField name="Valeur Vehicule" numFmtId="170">
      <sharedItems containsString="0" containsBlank="1" containsNumber="1" containsInteger="1" minValue="30000" maxValue="30000"/>
    </cacheField>
    <cacheField name=" Carte Carburant ID " numFmtId="0">
      <sharedItems containsBlank="1"/>
    </cacheField>
    <cacheField name=" Carte exp. " numFmtId="0">
      <sharedItems containsBlank="1"/>
    </cacheField>
  </cacheFields>
  <extLst>
    <ext xmlns:x14="http://schemas.microsoft.com/office/spreadsheetml/2009/9/main" uri="{725AE2AE-9491-48be-B2B4-4EB974FC3084}">
      <x14:pivotCacheDefinition pivotCacheId="11714875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s v=" LLD LeaseCo "/>
    <x v="0"/>
    <x v="0"/>
    <s v=" Clio IV "/>
    <x v="0"/>
    <n v="1234567"/>
    <s v=" VF1BB000000000000"/>
    <s v=" 15/03/2020 "/>
    <s v=" VP "/>
    <x v="0"/>
    <n v="95"/>
    <s v="A"/>
    <s v=" A2020-33 "/>
    <s v=" 01/04/2024 "/>
    <n v="580"/>
    <n v="500"/>
    <n v="150"/>
    <n v="65200"/>
    <d v="2024-01-06T00:00:00"/>
    <d v="2020-01-03T00:00:00"/>
    <x v="0"/>
    <x v="0"/>
    <x v="0"/>
    <x v="0"/>
    <s v=" LeaseA"/>
    <s v=" LC001 "/>
    <n v="60"/>
    <x v="0"/>
    <x v="0"/>
    <n v="100000"/>
    <n v="60000"/>
    <d v="2025-03-07T00:00:00"/>
    <n v="0.05"/>
    <s v=""/>
    <d v="2023-04-01T00:00:00"/>
    <d v="2028-04-01T00:00:00"/>
    <n v="250"/>
    <n v="10"/>
    <n v="10"/>
    <s v="ABC "/>
    <s v=" MAINT001 "/>
    <n v="24"/>
    <d v="2023-01-01T00:00:00"/>
    <d v="2025-01-01T00:00:00"/>
    <n v="1250"/>
    <n v="80000"/>
    <n v="60"/>
    <n v="4320"/>
    <n v="30000"/>
    <s v=" TOTAL1234 "/>
    <s v=" 12/2025 "/>
  </r>
  <r>
    <x v="1"/>
    <s v=" Société "/>
    <x v="1"/>
    <x v="1"/>
    <n v="3008"/>
    <x v="1"/>
    <n v="1234567"/>
    <s v=" VF1BB000000000001"/>
    <s v=" 22/07/2021 "/>
    <s v=" VP "/>
    <x v="1"/>
    <n v="105"/>
    <s v="A"/>
    <s v=" A2020-34"/>
    <s v=" 01/01/2024 "/>
    <n v="710"/>
    <n v="600"/>
    <n v="200"/>
    <n v="52300"/>
    <d v="2024-06-17T00:00:00"/>
    <d v="2020-07-22T00:00:00"/>
    <x v="1"/>
    <x v="1"/>
    <x v="1"/>
    <x v="1"/>
    <m/>
    <m/>
    <m/>
    <x v="1"/>
    <x v="1"/>
    <m/>
    <n v="35000"/>
    <d v="2025-03-07T00:00:00"/>
    <m/>
    <s v=""/>
    <m/>
    <s v=""/>
    <m/>
    <n v="10"/>
    <n v="10"/>
    <m/>
    <m/>
    <m/>
    <m/>
    <s v=""/>
    <m/>
    <m/>
    <m/>
    <n v="730"/>
    <n v="30000"/>
    <s v=" ESSO9988 "/>
    <s v=" 06/2026 "/>
  </r>
  <r>
    <x v="1"/>
    <s v=" LLD LeasePro "/>
    <x v="2"/>
    <x v="2"/>
    <s v=" Berlingo "/>
    <x v="2"/>
    <n v="1234567"/>
    <s v=" VF1BB000000000002"/>
    <s v=" 10/09/2019 "/>
    <s v=" VU "/>
    <x v="0"/>
    <n v="110"/>
    <s v="A"/>
    <s v=" A2020-35"/>
    <s v=" 10/01/2024 "/>
    <n v="650"/>
    <n v="400"/>
    <n v="150"/>
    <n v="81200"/>
    <d v="2024-01-06T00:00:00"/>
    <d v="2019-09-10T00:00:00"/>
    <x v="2"/>
    <x v="2"/>
    <x v="0"/>
    <x v="0"/>
    <s v=" LeaseA"/>
    <s v=" LP0098 "/>
    <n v="60"/>
    <x v="2"/>
    <x v="0"/>
    <n v="50000"/>
    <n v="25000"/>
    <d v="2025-03-07T00:00:00"/>
    <n v="0.05"/>
    <s v=""/>
    <d v="2021-10-01T00:00:00"/>
    <d v="2026-10-01T00:00:00"/>
    <n v="290"/>
    <n v="10"/>
    <n v="10"/>
    <s v="ABC "/>
    <s v=" MAINT789 "/>
    <n v="36"/>
    <d v="2021-01-10T00:00:00"/>
    <d v="2024-01-10T00:00:00"/>
    <n v="1250"/>
    <n v="112500"/>
    <n v="70"/>
    <n v="4990"/>
    <n v="30000"/>
    <s v=" SHELL4455 "/>
    <s v=" 03/2025 "/>
  </r>
  <r>
    <x v="2"/>
    <s v=" Société "/>
    <x v="3"/>
    <x v="3"/>
    <s v=" Yaris "/>
    <x v="3"/>
    <n v="1234567"/>
    <s v=" VF1BB000000000003"/>
    <s v=" 01/06/2022 "/>
    <s v=" VP "/>
    <x v="1"/>
    <n v="90"/>
    <s v="A"/>
    <s v=" A2020-36"/>
    <s v=" 01/06/2024 "/>
    <n v="495"/>
    <n v="350"/>
    <n v="120"/>
    <n v="20500"/>
    <d v="2024-01-07T00:00:00"/>
    <d v="2020-12-27T00:00:00"/>
    <x v="3"/>
    <x v="3"/>
    <x v="0"/>
    <x v="1"/>
    <m/>
    <m/>
    <m/>
    <x v="1"/>
    <x v="1"/>
    <m/>
    <n v="20000"/>
    <d v="2025-03-07T00:00:00"/>
    <m/>
    <s v=""/>
    <m/>
    <s v=""/>
    <m/>
    <n v="10"/>
    <n v="10"/>
    <s v="ABC "/>
    <s v=" MAINT999 "/>
    <n v="24"/>
    <d v="2024-01-01T00:00:00"/>
    <d v="2026-01-01T00:00:00"/>
    <n v="800"/>
    <n v="40500"/>
    <n v="55"/>
    <n v="1175"/>
    <n v="30000"/>
    <s v=" TOTAL6677 "/>
    <s v=" 09/2026 "/>
  </r>
  <r>
    <x v="1"/>
    <s v=" Société "/>
    <x v="4"/>
    <x v="4"/>
    <s v=" Transit "/>
    <x v="4"/>
    <n v="1234567"/>
    <s v=" VF1BB000000000004"/>
    <s v=" 05/12/2018 "/>
    <s v=" VU "/>
    <x v="0"/>
    <n v="122"/>
    <s v="A"/>
    <s v=" A2020-37"/>
    <s v=" 01/03/2024 "/>
    <n v="880"/>
    <n v="700"/>
    <n v="250"/>
    <n v="123000"/>
    <d v="2024-01-07T00:00:00"/>
    <d v="2020-12-28T00:00:00"/>
    <x v="4"/>
    <x v="4"/>
    <x v="0"/>
    <x v="1"/>
    <m/>
    <m/>
    <m/>
    <x v="1"/>
    <x v="1"/>
    <m/>
    <n v="80000"/>
    <d v="2025-03-07T00:00:00"/>
    <m/>
    <s v=""/>
    <m/>
    <s v=""/>
    <m/>
    <n v="10"/>
    <n v="10"/>
    <s v="ABC "/>
    <s v=" MAINT455 "/>
    <n v="12"/>
    <d v="2024-01-01T00:00:00"/>
    <d v="2025-01-01T00:00:00"/>
    <n v="1500"/>
    <n v="141000"/>
    <n v="85"/>
    <n v="1920"/>
    <n v="30000"/>
    <s v=" SHELL7788 "/>
    <s v=" 01/2026 "/>
  </r>
  <r>
    <x v="2"/>
    <s v=" LLD FlexAuto "/>
    <x v="5"/>
    <x v="5"/>
    <s v=" Golf "/>
    <x v="5"/>
    <n v="1234567"/>
    <s v=" VF1BB000000000005"/>
    <s v=" 12/01/2023 "/>
    <s v=" VP "/>
    <x v="2"/>
    <n v="117"/>
    <s v="A"/>
    <s v=" A2020-38"/>
    <s v=" 01/01/2024 "/>
    <n v="620"/>
    <n v="480"/>
    <n v="180"/>
    <n v="18900"/>
    <d v="2024-01-07T00:00:00"/>
    <d v="2020-12-29T00:00:00"/>
    <x v="5"/>
    <x v="5"/>
    <x v="0"/>
    <x v="0"/>
    <s v=" LeaseA"/>
    <s v=" FA2023-12 "/>
    <n v="36"/>
    <x v="3"/>
    <x v="2"/>
    <n v="30000"/>
    <n v="35000"/>
    <d v="2025-03-07T00:00:00"/>
    <n v="0.05"/>
    <n v="250"/>
    <d v="2023-01-01T00:00:00"/>
    <d v="2026-01-01T00:00:00"/>
    <n v="270"/>
    <n v="10"/>
    <n v="10"/>
    <s v="ABC "/>
    <s v=" MAINT999 "/>
    <n v="24"/>
    <d v="2024-01-02T00:00:00"/>
    <d v="2026-01-02T00:00:00"/>
    <n v="1000"/>
    <n v="45000"/>
    <n v="65"/>
    <n v="4660"/>
    <n v="30000"/>
    <s v=" BP2023CAR "/>
    <s v=" 05/2026 "/>
  </r>
  <r>
    <x v="3"/>
    <s v=" LLD LeaseCo "/>
    <x v="6"/>
    <x v="6"/>
    <s v=" Vito "/>
    <x v="6"/>
    <n v="1234567"/>
    <s v=" VF1BB000000000006"/>
    <s v=" 10/04/2021 "/>
    <s v=" VU "/>
    <x v="0"/>
    <n v="160"/>
    <s v="A"/>
    <s v=" A2020-39"/>
    <s v=" 15/04/2024 "/>
    <n v="950"/>
    <n v="850"/>
    <n v="300"/>
    <n v="98400"/>
    <d v="2024-06-16T00:00:00"/>
    <d v="2020-12-30T00:00:00"/>
    <x v="6"/>
    <x v="6"/>
    <x v="0"/>
    <x v="0"/>
    <s v=" LeaseC"/>
    <s v=" LCO845 "/>
    <n v="48"/>
    <x v="4"/>
    <x v="0"/>
    <n v="60000"/>
    <n v="12000"/>
    <d v="2025-03-07T00:00:00"/>
    <n v="0.05"/>
    <s v=""/>
    <d v="2022-10-04T00:00:00"/>
    <d v="2026-10-04T00:00:00"/>
    <n v="390"/>
    <n v="10"/>
    <n v="10"/>
    <s v="ABC "/>
    <s v=" MAINT008 "/>
    <n v="36"/>
    <d v="2023-01-01T00:00:00"/>
    <d v="2026-01-01T00:00:00"/>
    <n v="1600"/>
    <n v="134400"/>
    <n v="95"/>
    <n v="6790"/>
    <n v="30000"/>
    <s v=" TOTALBTP22 "/>
    <s v=" 11/2025 "/>
  </r>
  <r>
    <x v="3"/>
    <s v=" Société "/>
    <x v="7"/>
    <x v="7"/>
    <n v="500"/>
    <x v="7"/>
    <n v="1234567"/>
    <s v=" VF1BB000000000007"/>
    <s v=" 28/02/2022 "/>
    <s v=" VP "/>
    <x v="2"/>
    <n v="89"/>
    <s v="A"/>
    <s v=" A2020-40"/>
    <s v=" 01/03/2024 "/>
    <n v="410"/>
    <n v="250"/>
    <n v="100"/>
    <n v="15000"/>
    <d v="2024-01-06T00:00:00"/>
    <d v="2020-12-31T00:00:00"/>
    <x v="7"/>
    <x v="7"/>
    <x v="0"/>
    <x v="1"/>
    <m/>
    <m/>
    <m/>
    <x v="1"/>
    <x v="1"/>
    <m/>
    <n v="15000"/>
    <d v="2025-03-07T00:00:00"/>
    <m/>
    <s v=""/>
    <m/>
    <s v=""/>
    <m/>
    <n v="10"/>
    <n v="10"/>
    <m/>
    <m/>
    <m/>
    <m/>
    <s v=""/>
    <m/>
    <m/>
    <m/>
    <n v="430"/>
    <n v="30000"/>
    <s v=" TOTALFIAT22 "/>
    <s v=" 02/2026 "/>
  </r>
  <r>
    <x v="2"/>
    <s v=" Société "/>
    <x v="8"/>
    <x v="8"/>
    <s v=" Vivaro "/>
    <x v="8"/>
    <n v="1234567"/>
    <s v=" VF1BB000000000008"/>
    <s v=" 18/11/2020 "/>
    <s v=" VU "/>
    <x v="0"/>
    <n v="137"/>
    <s v="A"/>
    <s v=" A2020-41"/>
    <s v=" 18/11/2023 "/>
    <n v="820"/>
    <n v="600"/>
    <n v="230"/>
    <n v="76500"/>
    <d v="2024-01-07T00:00:00"/>
    <d v="2021-01-01T00:00:00"/>
    <x v="8"/>
    <x v="8"/>
    <x v="0"/>
    <x v="1"/>
    <m/>
    <m/>
    <m/>
    <x v="1"/>
    <x v="1"/>
    <m/>
    <n v="20000"/>
    <d v="2025-03-07T00:00:00"/>
    <m/>
    <s v=""/>
    <m/>
    <s v=""/>
    <m/>
    <n v="10"/>
    <n v="10"/>
    <s v="ABC "/>
    <s v=" MAINT022 "/>
    <n v="24"/>
    <d v="2023-01-06T00:00:00"/>
    <d v="2025-01-06T00:00:00"/>
    <n v="1300"/>
    <n v="100000"/>
    <n v="78"/>
    <n v="1776"/>
    <n v="30000"/>
    <s v=" SHELL9981 "/>
    <s v=" 07/2026 "/>
  </r>
  <r>
    <x v="0"/>
    <s v=" LLD FleetGo "/>
    <x v="9"/>
    <x v="9"/>
    <s v=" Dokker "/>
    <x v="9"/>
    <n v="1234567"/>
    <s v=" VF1BB000000000009"/>
    <s v=" 04/08/2019 "/>
    <s v=" VU "/>
    <x v="0"/>
    <n v="114"/>
    <s v="A"/>
    <s v=" A2020-42"/>
    <s v=" 01/08/2023 "/>
    <n v="590"/>
    <n v="450"/>
    <n v="140"/>
    <n v="89300"/>
    <d v="2024-01-06T00:00:00"/>
    <d v="2021-01-02T00:00:00"/>
    <x v="9"/>
    <x v="9"/>
    <x v="0"/>
    <x v="0"/>
    <s v=" LeaseB"/>
    <s v=" FG2020-DK "/>
    <n v="60"/>
    <x v="5"/>
    <x v="0"/>
    <n v="50000"/>
    <n v="30000"/>
    <d v="2025-03-07T00:00:00"/>
    <n v="0.05"/>
    <s v=""/>
    <d v="2021-01-09T00:00:00"/>
    <d v="2026-01-09T00:00:00"/>
    <n v="240"/>
    <n v="10"/>
    <n v="10"/>
    <s v="ABC "/>
    <s v=" MAINT007 "/>
    <n v="36"/>
    <d v="2021-01-09T00:00:00"/>
    <d v="2024-01-09T00:00:00"/>
    <n v="1250"/>
    <n v="113000"/>
    <n v="68"/>
    <n v="4306"/>
    <n v="30000"/>
    <s v=" TOTALDOKKER1 "/>
    <s v=" 10/2025 "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  <r>
    <x v="4"/>
    <m/>
    <x v="10"/>
    <x v="10"/>
    <m/>
    <x v="10"/>
    <m/>
    <m/>
    <m/>
    <m/>
    <x v="3"/>
    <m/>
    <m/>
    <m/>
    <m/>
    <m/>
    <m/>
    <m/>
    <m/>
    <m/>
    <m/>
    <x v="10"/>
    <x v="10"/>
    <x v="2"/>
    <x v="2"/>
    <m/>
    <m/>
    <m/>
    <x v="6"/>
    <x v="1"/>
    <m/>
    <m/>
    <m/>
    <m/>
    <s v=""/>
    <m/>
    <s v=""/>
    <m/>
    <m/>
    <m/>
    <m/>
    <m/>
    <m/>
    <m/>
    <s v=""/>
    <m/>
    <m/>
    <m/>
    <n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1C730E-0EE4-4736-A82E-3C7C6315AEF3}" name="Tableau croisé dynamique13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compact="0" compactData="0" multipleFieldFilters="0">
  <location ref="E11:H12" firstHeaderRow="1" firstDataRow="1" firstDataCol="3" rowPageCount="1" colPageCount="1"/>
  <pivotFields count="52">
    <pivotField compact="0" outline="0" subtotalTop="0" showAll="0" defaultSubtotal="0"/>
    <pivotField compact="0" outline="0" showAll="0" defaultSubtotal="0"/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/>
    <pivotField compact="0" outline="0" showAll="0" defaultSubtotal="0"/>
    <pivotField name=" Immat"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multipleItemSelectionAllowed="1" showAll="0" defaultSubtotal="0">
      <items count="3">
        <item h="1" x="1"/>
        <item x="0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name="Echeance" axis="axisRow" compact="0" outline="0" showAll="0" defaultSubtotal="0">
      <items count="9">
        <item m="1" x="8"/>
        <item m="1" x="7"/>
        <item x="3"/>
        <item x="5"/>
        <item x="4"/>
        <item x="6"/>
        <item x="1"/>
        <item x="0"/>
        <item x="2"/>
      </items>
    </pivotField>
    <pivotField name="Liste" axis="axisPage" compact="0" outline="0" subtotalTop="0" multipleItemSelectionAllowed="1" showAll="0" defaultSubtotal="0">
      <items count="3">
        <item h="1" x="1"/>
        <item h="1" x="0"/>
        <item x="2"/>
      </items>
    </pivotField>
    <pivotField compact="0" outline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dataField="1"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</pivotFields>
  <rowFields count="3">
    <field x="5"/>
    <field x="2"/>
    <field x="28"/>
  </rowFields>
  <rowItems count="1">
    <i>
      <x v="5"/>
      <x v="5"/>
      <x v="2"/>
    </i>
  </rowItems>
  <colItems count="1">
    <i/>
  </colItems>
  <pageFields count="1">
    <pageField fld="29" hier="-1"/>
  </pageFields>
  <dataFields count="1">
    <dataField name="Montant  total (€) " fld="48" baseField="0" baseItem="0" numFmtId="164"/>
  </dataFields>
  <formats count="20">
    <format dxfId="350">
      <pivotArea type="all" dataOnly="0" outline="0" fieldPosition="0"/>
    </format>
    <format dxfId="349">
      <pivotArea outline="0" collapsedLevelsAreSubtotals="1" fieldPosition="0"/>
    </format>
    <format dxfId="348">
      <pivotArea outline="0" collapsedLevelsAreSubtotals="1" fieldPosition="0"/>
    </format>
    <format dxfId="347">
      <pivotArea type="all" dataOnly="0" outline="0" fieldPosition="0"/>
    </format>
    <format dxfId="346">
      <pivotArea outline="0" collapsedLevelsAreSubtotals="1" fieldPosition="0"/>
    </format>
    <format dxfId="345">
      <pivotArea field="5" type="button" dataOnly="0" labelOnly="1" outline="0" axis="axisRow" fieldPosition="0"/>
    </format>
    <format dxfId="344">
      <pivotArea field="2" type="button" dataOnly="0" labelOnly="1" outline="0" axis="axisRow" fieldPosition="1"/>
    </format>
    <format dxfId="343">
      <pivotArea field="28" type="button" dataOnly="0" labelOnly="1" outline="0" axis="axisRow" fieldPosition="2"/>
    </format>
    <format dxfId="342">
      <pivotArea dataOnly="0" labelOnly="1" outline="0" fieldPosition="0">
        <references count="1">
          <reference field="5" count="5">
            <x v="0"/>
            <x v="2"/>
            <x v="5"/>
            <x v="6"/>
            <x v="9"/>
          </reference>
        </references>
      </pivotArea>
    </format>
    <format dxfId="341">
      <pivotArea dataOnly="0" labelOnly="1" outline="0" axis="axisValues" fieldPosition="0"/>
    </format>
    <format dxfId="340">
      <pivotArea type="all" dataOnly="0" outline="0" fieldPosition="0"/>
    </format>
    <format dxfId="339">
      <pivotArea outline="0" collapsedLevelsAreSubtotals="1" fieldPosition="0"/>
    </format>
    <format dxfId="338">
      <pivotArea field="5" type="button" dataOnly="0" labelOnly="1" outline="0" axis="axisRow" fieldPosition="0"/>
    </format>
    <format dxfId="337">
      <pivotArea field="2" type="button" dataOnly="0" labelOnly="1" outline="0" axis="axisRow" fieldPosition="1"/>
    </format>
    <format dxfId="336">
      <pivotArea field="28" type="button" dataOnly="0" labelOnly="1" outline="0" axis="axisRow" fieldPosition="2"/>
    </format>
    <format dxfId="335">
      <pivotArea dataOnly="0" labelOnly="1" outline="0" fieldPosition="0">
        <references count="1">
          <reference field="5" count="5">
            <x v="0"/>
            <x v="2"/>
            <x v="5"/>
            <x v="6"/>
            <x v="9"/>
          </reference>
        </references>
      </pivotArea>
    </format>
    <format dxfId="334">
      <pivotArea dataOnly="0" labelOnly="1" outline="0" axis="axisValues" fieldPosition="0"/>
    </format>
    <format dxfId="333">
      <pivotArea field="24" type="button" dataOnly="0" labelOnly="1" outline="0"/>
    </format>
    <format dxfId="332">
      <pivotArea field="5" type="button" dataOnly="0" labelOnly="1" outline="0" axis="axisRow" fieldPosition="0"/>
    </format>
    <format dxfId="331">
      <pivotArea dataOnly="0" labelOnly="1" outline="0" fieldPosition="0">
        <references count="1">
          <reference field="5" count="5">
            <x v="0"/>
            <x v="2"/>
            <x v="5"/>
            <x v="6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64354F-C359-45A6-8ACC-FC1F85FDE133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compact="0" compactData="0" multipleFieldFilters="0">
  <location ref="B3:G13" firstHeaderRow="1" firstDataRow="1" firstDataCol="6"/>
  <pivotFields count="52">
    <pivotField compact="0" outline="0" subtotalTop="0" showAll="0" defaultSubtotal="0">
      <items count="5">
        <item x="0"/>
        <item x="1"/>
        <item x="2"/>
        <item x="3"/>
        <item x="4"/>
      </items>
    </pivotField>
    <pivotField compact="0" outline="0" showAll="0" defaultSubtotal="0"/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outline="0" showAll="0" defaultSubtotal="0">
      <items count="11">
        <item x="2"/>
        <item x="9"/>
        <item x="7"/>
        <item x="4"/>
        <item x="6"/>
        <item x="8"/>
        <item x="1"/>
        <item x="0"/>
        <item x="3"/>
        <item x="5"/>
        <item x="10"/>
      </items>
    </pivotField>
    <pivotField compact="0" outline="0" showAll="0" defaultSubtotal="0"/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h="1" x="1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1">
        <item x="10"/>
        <item x="1"/>
        <item x="2"/>
        <item x="3"/>
        <item x="4"/>
        <item x="5"/>
        <item x="6"/>
        <item x="7"/>
        <item x="8"/>
        <item x="9"/>
        <item x="0"/>
      </items>
    </pivotField>
    <pivotField axis="axisRow" compact="0" outline="0" showAll="0" defaultSubtotal="0">
      <items count="11">
        <item x="10"/>
        <item x="1"/>
        <item x="2"/>
        <item x="3"/>
        <item x="4"/>
        <item x="5"/>
        <item x="6"/>
        <item x="7"/>
        <item x="8"/>
        <item x="9"/>
        <item x="0"/>
      </items>
    </pivotField>
    <pivotField axis="axisRow" compact="0" outline="0" subtotalTop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</pivotFields>
  <rowFields count="6">
    <field x="5"/>
    <field x="3"/>
    <field x="2"/>
    <field x="21"/>
    <field x="22"/>
    <field x="23"/>
  </rowFields>
  <rowItems count="10">
    <i>
      <x/>
      <x v="7"/>
      <x/>
      <x v="10"/>
      <x v="10"/>
      <x/>
    </i>
    <i>
      <x v="1"/>
      <x v="6"/>
      <x v="1"/>
      <x v="1"/>
      <x v="1"/>
      <x v="1"/>
    </i>
    <i>
      <x v="2"/>
      <x/>
      <x v="2"/>
      <x v="2"/>
      <x v="2"/>
      <x/>
    </i>
    <i>
      <x v="3"/>
      <x v="8"/>
      <x v="3"/>
      <x v="3"/>
      <x v="3"/>
      <x/>
    </i>
    <i>
      <x v="4"/>
      <x v="3"/>
      <x v="4"/>
      <x v="4"/>
      <x v="4"/>
      <x/>
    </i>
    <i>
      <x v="5"/>
      <x v="9"/>
      <x v="5"/>
      <x v="5"/>
      <x v="5"/>
      <x/>
    </i>
    <i>
      <x v="6"/>
      <x v="4"/>
      <x v="6"/>
      <x v="6"/>
      <x v="6"/>
      <x/>
    </i>
    <i>
      <x v="7"/>
      <x v="2"/>
      <x v="7"/>
      <x v="7"/>
      <x v="7"/>
      <x/>
    </i>
    <i>
      <x v="8"/>
      <x v="5"/>
      <x v="8"/>
      <x v="8"/>
      <x v="8"/>
      <x/>
    </i>
    <i>
      <x v="9"/>
      <x v="1"/>
      <x v="9"/>
      <x v="9"/>
      <x v="9"/>
      <x/>
    </i>
  </rowItems>
  <colItems count="1">
    <i/>
  </colItems>
  <formats count="152">
    <format dxfId="168">
      <pivotArea type="all" dataOnly="0" outline="0" fieldPosition="0"/>
    </format>
    <format dxfId="167">
      <pivotArea field="5" type="button" dataOnly="0" labelOnly="1" outline="0" axis="axisRow" fieldPosition="0"/>
    </format>
    <format dxfId="166">
      <pivotArea field="3" type="button" dataOnly="0" labelOnly="1" outline="0" axis="axisRow" fieldPosition="1"/>
    </format>
    <format dxfId="165">
      <pivotArea field="2" type="button" dataOnly="0" labelOnly="1" outline="0" axis="axisRow" fieldPosition="2"/>
    </format>
    <format dxfId="164">
      <pivotArea field="21" type="button" dataOnly="0" labelOnly="1" outline="0" axis="axisRow" fieldPosition="3"/>
    </format>
    <format dxfId="163">
      <pivotArea field="22" type="button" dataOnly="0" labelOnly="1" outline="0" axis="axisRow" fieldPosition="4"/>
    </format>
    <format dxfId="162">
      <pivotArea dataOnly="0" labelOnly="1" outline="0" fieldPosition="0">
        <references count="1">
          <reference field="5" count="0"/>
        </references>
      </pivotArea>
    </format>
    <format dxfId="161">
      <pivotArea dataOnly="0" labelOnly="1" outline="0" fieldPosition="0">
        <references count="2">
          <reference field="3" count="1">
            <x v="7"/>
          </reference>
          <reference field="5" count="1" selected="0">
            <x v="0"/>
          </reference>
        </references>
      </pivotArea>
    </format>
    <format dxfId="160">
      <pivotArea dataOnly="0" labelOnly="1" outline="0" fieldPosition="0">
        <references count="2">
          <reference field="3" count="1">
            <x v="6"/>
          </reference>
          <reference field="5" count="1" selected="0">
            <x v="1"/>
          </reference>
        </references>
      </pivotArea>
    </format>
    <format dxfId="159">
      <pivotArea dataOnly="0" labelOnly="1" outline="0" fieldPosition="0">
        <references count="2">
          <reference field="3" count="1">
            <x v="0"/>
          </reference>
          <reference field="5" count="1" selected="0">
            <x v="2"/>
          </reference>
        </references>
      </pivotArea>
    </format>
    <format dxfId="158">
      <pivotArea dataOnly="0" labelOnly="1" outline="0" fieldPosition="0">
        <references count="2">
          <reference field="3" count="1">
            <x v="8"/>
          </reference>
          <reference field="5" count="1" selected="0">
            <x v="3"/>
          </reference>
        </references>
      </pivotArea>
    </format>
    <format dxfId="157">
      <pivotArea dataOnly="0" labelOnly="1" outline="0" fieldPosition="0">
        <references count="2">
          <reference field="3" count="1">
            <x v="3"/>
          </reference>
          <reference field="5" count="1" selected="0">
            <x v="4"/>
          </reference>
        </references>
      </pivotArea>
    </format>
    <format dxfId="156">
      <pivotArea dataOnly="0" labelOnly="1" outline="0" fieldPosition="0">
        <references count="2">
          <reference field="3" count="1">
            <x v="9"/>
          </reference>
          <reference field="5" count="1" selected="0">
            <x v="5"/>
          </reference>
        </references>
      </pivotArea>
    </format>
    <format dxfId="155">
      <pivotArea dataOnly="0" labelOnly="1" outline="0" fieldPosition="0">
        <references count="2">
          <reference field="3" count="1">
            <x v="4"/>
          </reference>
          <reference field="5" count="1" selected="0">
            <x v="6"/>
          </reference>
        </references>
      </pivotArea>
    </format>
    <format dxfId="154">
      <pivotArea dataOnly="0" labelOnly="1" outline="0" fieldPosition="0">
        <references count="2">
          <reference field="3" count="1">
            <x v="2"/>
          </reference>
          <reference field="5" count="1" selected="0">
            <x v="7"/>
          </reference>
        </references>
      </pivotArea>
    </format>
    <format dxfId="153">
      <pivotArea dataOnly="0" labelOnly="1" outline="0" fieldPosition="0">
        <references count="2">
          <reference field="3" count="1">
            <x v="5"/>
          </reference>
          <reference field="5" count="1" selected="0">
            <x v="8"/>
          </reference>
        </references>
      </pivotArea>
    </format>
    <format dxfId="152">
      <pivotArea dataOnly="0" labelOnly="1" outline="0" fieldPosition="0">
        <references count="2">
          <reference field="3" count="1">
            <x v="1"/>
          </reference>
          <reference field="5" count="1" selected="0">
            <x v="9"/>
          </reference>
        </references>
      </pivotArea>
    </format>
    <format dxfId="151">
      <pivotArea dataOnly="0" labelOnly="1" outline="0" fieldPosition="0">
        <references count="3">
          <reference field="2" count="1">
            <x v="0"/>
          </reference>
          <reference field="3" count="1" selected="0">
            <x v="7"/>
          </reference>
          <reference field="5" count="1" selected="0">
            <x v="0"/>
          </reference>
        </references>
      </pivotArea>
    </format>
    <format dxfId="150">
      <pivotArea dataOnly="0" labelOnly="1" outline="0" fieldPosition="0">
        <references count="3">
          <reference field="2" count="1">
            <x v="1"/>
          </reference>
          <reference field="3" count="1" selected="0">
            <x v="6"/>
          </reference>
          <reference field="5" count="1" selected="0">
            <x v="1"/>
          </reference>
        </references>
      </pivotArea>
    </format>
    <format dxfId="149">
      <pivotArea dataOnly="0" labelOnly="1" outline="0" fieldPosition="0">
        <references count="3">
          <reference field="2" count="1">
            <x v="2"/>
          </reference>
          <reference field="3" count="1" selected="0">
            <x v="0"/>
          </reference>
          <reference field="5" count="1" selected="0">
            <x v="2"/>
          </reference>
        </references>
      </pivotArea>
    </format>
    <format dxfId="148">
      <pivotArea dataOnly="0" labelOnly="1" outline="0" fieldPosition="0">
        <references count="3">
          <reference field="2" count="1">
            <x v="3"/>
          </reference>
          <reference field="3" count="1" selected="0">
            <x v="8"/>
          </reference>
          <reference field="5" count="1" selected="0">
            <x v="3"/>
          </reference>
        </references>
      </pivotArea>
    </format>
    <format dxfId="147">
      <pivotArea dataOnly="0" labelOnly="1" outline="0" fieldPosition="0">
        <references count="3">
          <reference field="2" count="1">
            <x v="4"/>
          </reference>
          <reference field="3" count="1" selected="0">
            <x v="3"/>
          </reference>
          <reference field="5" count="1" selected="0">
            <x v="4"/>
          </reference>
        </references>
      </pivotArea>
    </format>
    <format dxfId="146">
      <pivotArea dataOnly="0" labelOnly="1" outline="0" fieldPosition="0">
        <references count="3">
          <reference field="2" count="1">
            <x v="5"/>
          </reference>
          <reference field="3" count="1" selected="0">
            <x v="9"/>
          </reference>
          <reference field="5" count="1" selected="0">
            <x v="5"/>
          </reference>
        </references>
      </pivotArea>
    </format>
    <format dxfId="145">
      <pivotArea dataOnly="0" labelOnly="1" outline="0" fieldPosition="0">
        <references count="3">
          <reference field="2" count="1">
            <x v="6"/>
          </reference>
          <reference field="3" count="1" selected="0">
            <x v="4"/>
          </reference>
          <reference field="5" count="1" selected="0">
            <x v="6"/>
          </reference>
        </references>
      </pivotArea>
    </format>
    <format dxfId="144">
      <pivotArea dataOnly="0" labelOnly="1" outline="0" fieldPosition="0">
        <references count="3">
          <reference field="2" count="1">
            <x v="7"/>
          </reference>
          <reference field="3" count="1" selected="0">
            <x v="2"/>
          </reference>
          <reference field="5" count="1" selected="0">
            <x v="7"/>
          </reference>
        </references>
      </pivotArea>
    </format>
    <format dxfId="143">
      <pivotArea dataOnly="0" labelOnly="1" outline="0" fieldPosition="0">
        <references count="3">
          <reference field="2" count="1">
            <x v="8"/>
          </reference>
          <reference field="3" count="1" selected="0">
            <x v="5"/>
          </reference>
          <reference field="5" count="1" selected="0">
            <x v="8"/>
          </reference>
        </references>
      </pivotArea>
    </format>
    <format dxfId="142">
      <pivotArea dataOnly="0" labelOnly="1" outline="0" fieldPosition="0">
        <references count="3">
          <reference field="2" count="1">
            <x v="9"/>
          </reference>
          <reference field="3" count="1" selected="0">
            <x v="1"/>
          </reference>
          <reference field="5" count="1" selected="0">
            <x v="9"/>
          </reference>
        </references>
      </pivotArea>
    </format>
    <format dxfId="14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"/>
          </reference>
          <reference field="5" count="1" selected="0">
            <x v="0"/>
          </reference>
          <reference field="21" count="1">
            <x v="10"/>
          </reference>
        </references>
      </pivotArea>
    </format>
    <format dxfId="140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6"/>
          </reference>
          <reference field="5" count="1" selected="0">
            <x v="1"/>
          </reference>
          <reference field="21" count="1">
            <x v="1"/>
          </reference>
        </references>
      </pivotArea>
    </format>
    <format dxfId="139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0"/>
          </reference>
          <reference field="5" count="1" selected="0">
            <x v="2"/>
          </reference>
          <reference field="21" count="1">
            <x v="2"/>
          </reference>
        </references>
      </pivotArea>
    </format>
    <format dxfId="138">
      <pivotArea dataOnly="0" labelOnly="1" outline="0" fieldPosition="0">
        <references count="4">
          <reference field="2" count="1" selected="0">
            <x v="3"/>
          </reference>
          <reference field="3" count="1" selected="0">
            <x v="8"/>
          </reference>
          <reference field="5" count="1" selected="0">
            <x v="3"/>
          </reference>
          <reference field="21" count="1">
            <x v="3"/>
          </reference>
        </references>
      </pivotArea>
    </format>
    <format dxfId="137">
      <pivotArea dataOnly="0" labelOnly="1" outline="0" fieldPosition="0">
        <references count="4">
          <reference field="2" count="1" selected="0">
            <x v="4"/>
          </reference>
          <reference field="3" count="1" selected="0">
            <x v="3"/>
          </reference>
          <reference field="5" count="1" selected="0">
            <x v="4"/>
          </reference>
          <reference field="21" count="1">
            <x v="4"/>
          </reference>
        </references>
      </pivotArea>
    </format>
    <format dxfId="136">
      <pivotArea dataOnly="0" labelOnly="1" outline="0" fieldPosition="0">
        <references count="4">
          <reference field="2" count="1" selected="0">
            <x v="5"/>
          </reference>
          <reference field="3" count="1" selected="0">
            <x v="9"/>
          </reference>
          <reference field="5" count="1" selected="0">
            <x v="5"/>
          </reference>
          <reference field="21" count="1">
            <x v="5"/>
          </reference>
        </references>
      </pivotArea>
    </format>
    <format dxfId="135">
      <pivotArea dataOnly="0" labelOnly="1" outline="0" fieldPosition="0">
        <references count="4">
          <reference field="2" count="1" selected="0">
            <x v="6"/>
          </reference>
          <reference field="3" count="1" selected="0">
            <x v="4"/>
          </reference>
          <reference field="5" count="1" selected="0">
            <x v="6"/>
          </reference>
          <reference field="21" count="1">
            <x v="6"/>
          </reference>
        </references>
      </pivotArea>
    </format>
    <format dxfId="134">
      <pivotArea dataOnly="0" labelOnly="1" outline="0" fieldPosition="0">
        <references count="4">
          <reference field="2" count="1" selected="0">
            <x v="7"/>
          </reference>
          <reference field="3" count="1" selected="0">
            <x v="2"/>
          </reference>
          <reference field="5" count="1" selected="0">
            <x v="7"/>
          </reference>
          <reference field="21" count="1">
            <x v="7"/>
          </reference>
        </references>
      </pivotArea>
    </format>
    <format dxfId="133">
      <pivotArea dataOnly="0" labelOnly="1" outline="0" fieldPosition="0">
        <references count="4">
          <reference field="2" count="1" selected="0">
            <x v="8"/>
          </reference>
          <reference field="3" count="1" selected="0">
            <x v="5"/>
          </reference>
          <reference field="5" count="1" selected="0">
            <x v="8"/>
          </reference>
          <reference field="21" count="1">
            <x v="8"/>
          </reference>
        </references>
      </pivotArea>
    </format>
    <format dxfId="132">
      <pivotArea dataOnly="0" labelOnly="1" outline="0" fieldPosition="0">
        <references count="4">
          <reference field="2" count="1" selected="0">
            <x v="9"/>
          </reference>
          <reference field="3" count="1" selected="0">
            <x v="1"/>
          </reference>
          <reference field="5" count="1" selected="0">
            <x v="9"/>
          </reference>
          <reference field="21" count="1">
            <x v="9"/>
          </reference>
        </references>
      </pivotArea>
    </format>
    <format dxfId="1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5" count="1" selected="0">
            <x v="0"/>
          </reference>
          <reference field="21" count="1" selected="0">
            <x v="10"/>
          </reference>
          <reference field="22" count="1">
            <x v="10"/>
          </reference>
        </references>
      </pivotArea>
    </format>
    <format dxfId="1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"/>
          </reference>
          <reference field="5" count="1" selected="0">
            <x v="1"/>
          </reference>
          <reference field="21" count="1" selected="0">
            <x v="1"/>
          </reference>
          <reference field="22" count="1">
            <x v="1"/>
          </reference>
        </references>
      </pivotArea>
    </format>
    <format dxfId="129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0"/>
          </reference>
          <reference field="5" count="1" selected="0">
            <x v="2"/>
          </reference>
          <reference field="21" count="1" selected="0">
            <x v="2"/>
          </reference>
          <reference field="22" count="1">
            <x v="2"/>
          </reference>
        </references>
      </pivotArea>
    </format>
    <format dxfId="12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8"/>
          </reference>
          <reference field="5" count="1" selected="0">
            <x v="3"/>
          </reference>
          <reference field="21" count="1" selected="0">
            <x v="3"/>
          </reference>
          <reference field="22" count="1">
            <x v="3"/>
          </reference>
        </references>
      </pivotArea>
    </format>
    <format dxfId="127">
      <pivotArea dataOnly="0" labelOnly="1" outline="0" fieldPosition="0">
        <references count="5">
          <reference field="2" count="1" selected="0">
            <x v="4"/>
          </reference>
          <reference field="3" count="1" selected="0">
            <x v="3"/>
          </reference>
          <reference field="5" count="1" selected="0">
            <x v="4"/>
          </reference>
          <reference field="21" count="1" selected="0">
            <x v="4"/>
          </reference>
          <reference field="22" count="1">
            <x v="4"/>
          </reference>
        </references>
      </pivotArea>
    </format>
    <format dxfId="126">
      <pivotArea dataOnly="0" labelOnly="1" outline="0" fieldPosition="0">
        <references count="5">
          <reference field="2" count="1" selected="0">
            <x v="5"/>
          </reference>
          <reference field="3" count="1" selected="0">
            <x v="9"/>
          </reference>
          <reference field="5" count="1" selected="0">
            <x v="5"/>
          </reference>
          <reference field="21" count="1" selected="0">
            <x v="5"/>
          </reference>
          <reference field="22" count="1">
            <x v="5"/>
          </reference>
        </references>
      </pivotArea>
    </format>
    <format dxfId="125">
      <pivotArea dataOnly="0" labelOnly="1" outline="0" fieldPosition="0">
        <references count="5">
          <reference field="2" count="1" selected="0">
            <x v="6"/>
          </reference>
          <reference field="3" count="1" selected="0">
            <x v="4"/>
          </reference>
          <reference field="5" count="1" selected="0">
            <x v="6"/>
          </reference>
          <reference field="21" count="1" selected="0">
            <x v="6"/>
          </reference>
          <reference field="22" count="1">
            <x v="6"/>
          </reference>
        </references>
      </pivotArea>
    </format>
    <format dxfId="124">
      <pivotArea dataOnly="0" labelOnly="1" outline="0" fieldPosition="0">
        <references count="5">
          <reference field="2" count="1" selected="0">
            <x v="7"/>
          </reference>
          <reference field="3" count="1" selected="0">
            <x v="2"/>
          </reference>
          <reference field="5" count="1" selected="0">
            <x v="7"/>
          </reference>
          <reference field="21" count="1" selected="0">
            <x v="7"/>
          </reference>
          <reference field="22" count="1">
            <x v="7"/>
          </reference>
        </references>
      </pivotArea>
    </format>
    <format dxfId="123">
      <pivotArea dataOnly="0" labelOnly="1" outline="0" fieldPosition="0">
        <references count="5">
          <reference field="2" count="1" selected="0">
            <x v="8"/>
          </reference>
          <reference field="3" count="1" selected="0">
            <x v="5"/>
          </reference>
          <reference field="5" count="1" selected="0">
            <x v="8"/>
          </reference>
          <reference field="21" count="1" selected="0">
            <x v="8"/>
          </reference>
          <reference field="22" count="1">
            <x v="8"/>
          </reference>
        </references>
      </pivotArea>
    </format>
    <format dxfId="122">
      <pivotArea dataOnly="0" labelOnly="1" outline="0" fieldPosition="0">
        <references count="5">
          <reference field="2" count="1" selected="0">
            <x v="9"/>
          </reference>
          <reference field="3" count="1" selected="0">
            <x v="1"/>
          </reference>
          <reference field="5" count="1" selected="0">
            <x v="9"/>
          </reference>
          <reference field="21" count="1" selected="0">
            <x v="9"/>
          </reference>
          <reference field="22" count="1">
            <x v="9"/>
          </reference>
        </references>
      </pivotArea>
    </format>
    <format dxfId="121">
      <pivotArea type="all" dataOnly="0" outline="0" fieldPosition="0"/>
    </format>
    <format dxfId="120">
      <pivotArea field="5" type="button" dataOnly="0" labelOnly="1" outline="0" axis="axisRow" fieldPosition="0"/>
    </format>
    <format dxfId="119">
      <pivotArea field="3" type="button" dataOnly="0" labelOnly="1" outline="0" axis="axisRow" fieldPosition="1"/>
    </format>
    <format dxfId="118">
      <pivotArea field="2" type="button" dataOnly="0" labelOnly="1" outline="0" axis="axisRow" fieldPosition="2"/>
    </format>
    <format dxfId="117">
      <pivotArea field="21" type="button" dataOnly="0" labelOnly="1" outline="0" axis="axisRow" fieldPosition="3"/>
    </format>
    <format dxfId="116">
      <pivotArea field="22" type="button" dataOnly="0" labelOnly="1" outline="0" axis="axisRow" fieldPosition="4"/>
    </format>
    <format dxfId="115">
      <pivotArea dataOnly="0" labelOnly="1" outline="0" fieldPosition="0">
        <references count="1">
          <reference field="5" count="0"/>
        </references>
      </pivotArea>
    </format>
    <format dxfId="114">
      <pivotArea dataOnly="0" labelOnly="1" outline="0" fieldPosition="0">
        <references count="2">
          <reference field="3" count="1">
            <x v="7"/>
          </reference>
          <reference field="5" count="1" selected="0">
            <x v="0"/>
          </reference>
        </references>
      </pivotArea>
    </format>
    <format dxfId="113">
      <pivotArea dataOnly="0" labelOnly="1" outline="0" fieldPosition="0">
        <references count="2">
          <reference field="3" count="1">
            <x v="6"/>
          </reference>
          <reference field="5" count="1" selected="0">
            <x v="1"/>
          </reference>
        </references>
      </pivotArea>
    </format>
    <format dxfId="112">
      <pivotArea dataOnly="0" labelOnly="1" outline="0" fieldPosition="0">
        <references count="2">
          <reference field="3" count="1">
            <x v="0"/>
          </reference>
          <reference field="5" count="1" selected="0">
            <x v="2"/>
          </reference>
        </references>
      </pivotArea>
    </format>
    <format dxfId="111">
      <pivotArea dataOnly="0" labelOnly="1" outline="0" fieldPosition="0">
        <references count="2">
          <reference field="3" count="1">
            <x v="8"/>
          </reference>
          <reference field="5" count="1" selected="0">
            <x v="3"/>
          </reference>
        </references>
      </pivotArea>
    </format>
    <format dxfId="110">
      <pivotArea dataOnly="0" labelOnly="1" outline="0" fieldPosition="0">
        <references count="2">
          <reference field="3" count="1">
            <x v="3"/>
          </reference>
          <reference field="5" count="1" selected="0">
            <x v="4"/>
          </reference>
        </references>
      </pivotArea>
    </format>
    <format dxfId="109">
      <pivotArea dataOnly="0" labelOnly="1" outline="0" fieldPosition="0">
        <references count="2">
          <reference field="3" count="1">
            <x v="9"/>
          </reference>
          <reference field="5" count="1" selected="0">
            <x v="5"/>
          </reference>
        </references>
      </pivotArea>
    </format>
    <format dxfId="108">
      <pivotArea dataOnly="0" labelOnly="1" outline="0" fieldPosition="0">
        <references count="2">
          <reference field="3" count="1">
            <x v="4"/>
          </reference>
          <reference field="5" count="1" selected="0">
            <x v="6"/>
          </reference>
        </references>
      </pivotArea>
    </format>
    <format dxfId="107">
      <pivotArea dataOnly="0" labelOnly="1" outline="0" fieldPosition="0">
        <references count="2">
          <reference field="3" count="1">
            <x v="2"/>
          </reference>
          <reference field="5" count="1" selected="0">
            <x v="7"/>
          </reference>
        </references>
      </pivotArea>
    </format>
    <format dxfId="106">
      <pivotArea dataOnly="0" labelOnly="1" outline="0" fieldPosition="0">
        <references count="2">
          <reference field="3" count="1">
            <x v="5"/>
          </reference>
          <reference field="5" count="1" selected="0">
            <x v="8"/>
          </reference>
        </references>
      </pivotArea>
    </format>
    <format dxfId="105">
      <pivotArea dataOnly="0" labelOnly="1" outline="0" fieldPosition="0">
        <references count="2">
          <reference field="3" count="1">
            <x v="1"/>
          </reference>
          <reference field="5" count="1" selected="0">
            <x v="9"/>
          </reference>
        </references>
      </pivotArea>
    </format>
    <format dxfId="104">
      <pivotArea dataOnly="0" labelOnly="1" outline="0" fieldPosition="0">
        <references count="3">
          <reference field="2" count="1">
            <x v="0"/>
          </reference>
          <reference field="3" count="1" selected="0">
            <x v="7"/>
          </reference>
          <reference field="5" count="1" selected="0">
            <x v="0"/>
          </reference>
        </references>
      </pivotArea>
    </format>
    <format dxfId="103">
      <pivotArea dataOnly="0" labelOnly="1" outline="0" fieldPosition="0">
        <references count="3">
          <reference field="2" count="1">
            <x v="1"/>
          </reference>
          <reference field="3" count="1" selected="0">
            <x v="6"/>
          </reference>
          <reference field="5" count="1" selected="0">
            <x v="1"/>
          </reference>
        </references>
      </pivotArea>
    </format>
    <format dxfId="102">
      <pivotArea dataOnly="0" labelOnly="1" outline="0" fieldPosition="0">
        <references count="3">
          <reference field="2" count="1">
            <x v="2"/>
          </reference>
          <reference field="3" count="1" selected="0">
            <x v="0"/>
          </reference>
          <reference field="5" count="1" selected="0">
            <x v="2"/>
          </reference>
        </references>
      </pivotArea>
    </format>
    <format dxfId="101">
      <pivotArea dataOnly="0" labelOnly="1" outline="0" fieldPosition="0">
        <references count="3">
          <reference field="2" count="1">
            <x v="3"/>
          </reference>
          <reference field="3" count="1" selected="0">
            <x v="8"/>
          </reference>
          <reference field="5" count="1" selected="0">
            <x v="3"/>
          </reference>
        </references>
      </pivotArea>
    </format>
    <format dxfId="100">
      <pivotArea dataOnly="0" labelOnly="1" outline="0" fieldPosition="0">
        <references count="3">
          <reference field="2" count="1">
            <x v="4"/>
          </reference>
          <reference field="3" count="1" selected="0">
            <x v="3"/>
          </reference>
          <reference field="5" count="1" selected="0">
            <x v="4"/>
          </reference>
        </references>
      </pivotArea>
    </format>
    <format dxfId="99">
      <pivotArea dataOnly="0" labelOnly="1" outline="0" fieldPosition="0">
        <references count="3">
          <reference field="2" count="1">
            <x v="5"/>
          </reference>
          <reference field="3" count="1" selected="0">
            <x v="9"/>
          </reference>
          <reference field="5" count="1" selected="0">
            <x v="5"/>
          </reference>
        </references>
      </pivotArea>
    </format>
    <format dxfId="98">
      <pivotArea dataOnly="0" labelOnly="1" outline="0" fieldPosition="0">
        <references count="3">
          <reference field="2" count="1">
            <x v="6"/>
          </reference>
          <reference field="3" count="1" selected="0">
            <x v="4"/>
          </reference>
          <reference field="5" count="1" selected="0">
            <x v="6"/>
          </reference>
        </references>
      </pivotArea>
    </format>
    <format dxfId="97">
      <pivotArea dataOnly="0" labelOnly="1" outline="0" fieldPosition="0">
        <references count="3">
          <reference field="2" count="1">
            <x v="7"/>
          </reference>
          <reference field="3" count="1" selected="0">
            <x v="2"/>
          </reference>
          <reference field="5" count="1" selected="0">
            <x v="7"/>
          </reference>
        </references>
      </pivotArea>
    </format>
    <format dxfId="96">
      <pivotArea dataOnly="0" labelOnly="1" outline="0" fieldPosition="0">
        <references count="3">
          <reference field="2" count="1">
            <x v="8"/>
          </reference>
          <reference field="3" count="1" selected="0">
            <x v="5"/>
          </reference>
          <reference field="5" count="1" selected="0">
            <x v="8"/>
          </reference>
        </references>
      </pivotArea>
    </format>
    <format dxfId="95">
      <pivotArea dataOnly="0" labelOnly="1" outline="0" fieldPosition="0">
        <references count="3">
          <reference field="2" count="1">
            <x v="9"/>
          </reference>
          <reference field="3" count="1" selected="0">
            <x v="1"/>
          </reference>
          <reference field="5" count="1" selected="0">
            <x v="9"/>
          </reference>
        </references>
      </pivotArea>
    </format>
    <format dxfId="9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"/>
          </reference>
          <reference field="5" count="1" selected="0">
            <x v="0"/>
          </reference>
          <reference field="21" count="1">
            <x v="10"/>
          </reference>
        </references>
      </pivotArea>
    </format>
    <format dxfId="93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6"/>
          </reference>
          <reference field="5" count="1" selected="0">
            <x v="1"/>
          </reference>
          <reference field="21" count="1">
            <x v="1"/>
          </reference>
        </references>
      </pivotArea>
    </format>
    <format dxfId="92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0"/>
          </reference>
          <reference field="5" count="1" selected="0">
            <x v="2"/>
          </reference>
          <reference field="21" count="1">
            <x v="2"/>
          </reference>
        </references>
      </pivotArea>
    </format>
    <format dxfId="91">
      <pivotArea dataOnly="0" labelOnly="1" outline="0" fieldPosition="0">
        <references count="4">
          <reference field="2" count="1" selected="0">
            <x v="3"/>
          </reference>
          <reference field="3" count="1" selected="0">
            <x v="8"/>
          </reference>
          <reference field="5" count="1" selected="0">
            <x v="3"/>
          </reference>
          <reference field="21" count="1">
            <x v="3"/>
          </reference>
        </references>
      </pivotArea>
    </format>
    <format dxfId="90">
      <pivotArea dataOnly="0" labelOnly="1" outline="0" fieldPosition="0">
        <references count="4">
          <reference field="2" count="1" selected="0">
            <x v="4"/>
          </reference>
          <reference field="3" count="1" selected="0">
            <x v="3"/>
          </reference>
          <reference field="5" count="1" selected="0">
            <x v="4"/>
          </reference>
          <reference field="21" count="1">
            <x v="4"/>
          </reference>
        </references>
      </pivotArea>
    </format>
    <format dxfId="89">
      <pivotArea dataOnly="0" labelOnly="1" outline="0" fieldPosition="0">
        <references count="4">
          <reference field="2" count="1" selected="0">
            <x v="5"/>
          </reference>
          <reference field="3" count="1" selected="0">
            <x v="9"/>
          </reference>
          <reference field="5" count="1" selected="0">
            <x v="5"/>
          </reference>
          <reference field="21" count="1">
            <x v="5"/>
          </reference>
        </references>
      </pivotArea>
    </format>
    <format dxfId="88">
      <pivotArea dataOnly="0" labelOnly="1" outline="0" fieldPosition="0">
        <references count="4">
          <reference field="2" count="1" selected="0">
            <x v="6"/>
          </reference>
          <reference field="3" count="1" selected="0">
            <x v="4"/>
          </reference>
          <reference field="5" count="1" selected="0">
            <x v="6"/>
          </reference>
          <reference field="21" count="1">
            <x v="6"/>
          </reference>
        </references>
      </pivotArea>
    </format>
    <format dxfId="87">
      <pivotArea dataOnly="0" labelOnly="1" outline="0" fieldPosition="0">
        <references count="4">
          <reference field="2" count="1" selected="0">
            <x v="7"/>
          </reference>
          <reference field="3" count="1" selected="0">
            <x v="2"/>
          </reference>
          <reference field="5" count="1" selected="0">
            <x v="7"/>
          </reference>
          <reference field="21" count="1">
            <x v="7"/>
          </reference>
        </references>
      </pivotArea>
    </format>
    <format dxfId="86">
      <pivotArea dataOnly="0" labelOnly="1" outline="0" fieldPosition="0">
        <references count="4">
          <reference field="2" count="1" selected="0">
            <x v="8"/>
          </reference>
          <reference field="3" count="1" selected="0">
            <x v="5"/>
          </reference>
          <reference field="5" count="1" selected="0">
            <x v="8"/>
          </reference>
          <reference field="21" count="1">
            <x v="8"/>
          </reference>
        </references>
      </pivotArea>
    </format>
    <format dxfId="85">
      <pivotArea dataOnly="0" labelOnly="1" outline="0" fieldPosition="0">
        <references count="4">
          <reference field="2" count="1" selected="0">
            <x v="9"/>
          </reference>
          <reference field="3" count="1" selected="0">
            <x v="1"/>
          </reference>
          <reference field="5" count="1" selected="0">
            <x v="9"/>
          </reference>
          <reference field="21" count="1">
            <x v="9"/>
          </reference>
        </references>
      </pivotArea>
    </format>
    <format dxfId="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5" count="1" selected="0">
            <x v="0"/>
          </reference>
          <reference field="21" count="1" selected="0">
            <x v="10"/>
          </reference>
          <reference field="22" count="1">
            <x v="10"/>
          </reference>
        </references>
      </pivotArea>
    </format>
    <format dxfId="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"/>
          </reference>
          <reference field="5" count="1" selected="0">
            <x v="1"/>
          </reference>
          <reference field="21" count="1" selected="0">
            <x v="1"/>
          </reference>
          <reference field="22" count="1">
            <x v="1"/>
          </reference>
        </references>
      </pivotArea>
    </format>
    <format dxfId="82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0"/>
          </reference>
          <reference field="5" count="1" selected="0">
            <x v="2"/>
          </reference>
          <reference field="21" count="1" selected="0">
            <x v="2"/>
          </reference>
          <reference field="22" count="1">
            <x v="2"/>
          </reference>
        </references>
      </pivotArea>
    </format>
    <format dxfId="8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8"/>
          </reference>
          <reference field="5" count="1" selected="0">
            <x v="3"/>
          </reference>
          <reference field="21" count="1" selected="0">
            <x v="3"/>
          </reference>
          <reference field="22" count="1">
            <x v="3"/>
          </reference>
        </references>
      </pivotArea>
    </format>
    <format dxfId="80">
      <pivotArea dataOnly="0" labelOnly="1" outline="0" fieldPosition="0">
        <references count="5">
          <reference field="2" count="1" selected="0">
            <x v="4"/>
          </reference>
          <reference field="3" count="1" selected="0">
            <x v="3"/>
          </reference>
          <reference field="5" count="1" selected="0">
            <x v="4"/>
          </reference>
          <reference field="21" count="1" selected="0">
            <x v="4"/>
          </reference>
          <reference field="22" count="1">
            <x v="4"/>
          </reference>
        </references>
      </pivotArea>
    </format>
    <format dxfId="79">
      <pivotArea dataOnly="0" labelOnly="1" outline="0" fieldPosition="0">
        <references count="5">
          <reference field="2" count="1" selected="0">
            <x v="5"/>
          </reference>
          <reference field="3" count="1" selected="0">
            <x v="9"/>
          </reference>
          <reference field="5" count="1" selected="0">
            <x v="5"/>
          </reference>
          <reference field="21" count="1" selected="0">
            <x v="5"/>
          </reference>
          <reference field="22" count="1">
            <x v="5"/>
          </reference>
        </references>
      </pivotArea>
    </format>
    <format dxfId="78">
      <pivotArea dataOnly="0" labelOnly="1" outline="0" fieldPosition="0">
        <references count="5">
          <reference field="2" count="1" selected="0">
            <x v="6"/>
          </reference>
          <reference field="3" count="1" selected="0">
            <x v="4"/>
          </reference>
          <reference field="5" count="1" selected="0">
            <x v="6"/>
          </reference>
          <reference field="21" count="1" selected="0">
            <x v="6"/>
          </reference>
          <reference field="22" count="1">
            <x v="6"/>
          </reference>
        </references>
      </pivotArea>
    </format>
    <format dxfId="77">
      <pivotArea dataOnly="0" labelOnly="1" outline="0" fieldPosition="0">
        <references count="5">
          <reference field="2" count="1" selected="0">
            <x v="7"/>
          </reference>
          <reference field="3" count="1" selected="0">
            <x v="2"/>
          </reference>
          <reference field="5" count="1" selected="0">
            <x v="7"/>
          </reference>
          <reference field="21" count="1" selected="0">
            <x v="7"/>
          </reference>
          <reference field="22" count="1">
            <x v="7"/>
          </reference>
        </references>
      </pivotArea>
    </format>
    <format dxfId="76">
      <pivotArea dataOnly="0" labelOnly="1" outline="0" fieldPosition="0">
        <references count="5">
          <reference field="2" count="1" selected="0">
            <x v="8"/>
          </reference>
          <reference field="3" count="1" selected="0">
            <x v="5"/>
          </reference>
          <reference field="5" count="1" selected="0">
            <x v="8"/>
          </reference>
          <reference field="21" count="1" selected="0">
            <x v="8"/>
          </reference>
          <reference field="22" count="1">
            <x v="8"/>
          </reference>
        </references>
      </pivotArea>
    </format>
    <format dxfId="75">
      <pivotArea dataOnly="0" labelOnly="1" outline="0" fieldPosition="0">
        <references count="5">
          <reference field="2" count="1" selected="0">
            <x v="9"/>
          </reference>
          <reference field="3" count="1" selected="0">
            <x v="1"/>
          </reference>
          <reference field="5" count="1" selected="0">
            <x v="9"/>
          </reference>
          <reference field="21" count="1" selected="0">
            <x v="9"/>
          </reference>
          <reference field="22" count="1">
            <x v="9"/>
          </reference>
        </references>
      </pivotArea>
    </format>
    <format dxfId="57">
      <pivotArea type="all" dataOnly="0" outline="0" fieldPosition="0"/>
    </format>
    <format dxfId="56">
      <pivotArea field="5" type="button" dataOnly="0" labelOnly="1" outline="0" axis="axisRow" fieldPosition="0"/>
    </format>
    <format dxfId="55">
      <pivotArea field="3" type="button" dataOnly="0" labelOnly="1" outline="0" axis="axisRow" fieldPosition="1"/>
    </format>
    <format dxfId="54">
      <pivotArea field="2" type="button" dataOnly="0" labelOnly="1" outline="0" axis="axisRow" fieldPosition="2"/>
    </format>
    <format dxfId="53">
      <pivotArea field="21" type="button" dataOnly="0" labelOnly="1" outline="0" axis="axisRow" fieldPosition="3"/>
    </format>
    <format dxfId="52">
      <pivotArea field="22" type="button" dataOnly="0" labelOnly="1" outline="0" axis="axisRow" fieldPosition="4"/>
    </format>
    <format dxfId="51">
      <pivotArea field="23" type="button" dataOnly="0" labelOnly="1" outline="0" axis="axisRow" fieldPosition="5"/>
    </format>
    <format dxfId="50">
      <pivotArea dataOnly="0" labelOnly="1" outline="0" fieldPosition="0">
        <references count="1">
          <reference field="5" count="0"/>
        </references>
      </pivotArea>
    </format>
    <format dxfId="49">
      <pivotArea dataOnly="0" labelOnly="1" outline="0" fieldPosition="0">
        <references count="2">
          <reference field="3" count="1">
            <x v="7"/>
          </reference>
          <reference field="5" count="1" selected="0">
            <x v="0"/>
          </reference>
        </references>
      </pivotArea>
    </format>
    <format dxfId="48">
      <pivotArea dataOnly="0" labelOnly="1" outline="0" fieldPosition="0">
        <references count="2">
          <reference field="3" count="1">
            <x v="6"/>
          </reference>
          <reference field="5" count="1" selected="0">
            <x v="1"/>
          </reference>
        </references>
      </pivotArea>
    </format>
    <format dxfId="47">
      <pivotArea dataOnly="0" labelOnly="1" outline="0" fieldPosition="0">
        <references count="2">
          <reference field="3" count="1">
            <x v="0"/>
          </reference>
          <reference field="5" count="1" selected="0">
            <x v="2"/>
          </reference>
        </references>
      </pivotArea>
    </format>
    <format dxfId="46">
      <pivotArea dataOnly="0" labelOnly="1" outline="0" fieldPosition="0">
        <references count="2">
          <reference field="3" count="1">
            <x v="8"/>
          </reference>
          <reference field="5" count="1" selected="0">
            <x v="3"/>
          </reference>
        </references>
      </pivotArea>
    </format>
    <format dxfId="45">
      <pivotArea dataOnly="0" labelOnly="1" outline="0" fieldPosition="0">
        <references count="2">
          <reference field="3" count="1">
            <x v="3"/>
          </reference>
          <reference field="5" count="1" selected="0">
            <x v="4"/>
          </reference>
        </references>
      </pivotArea>
    </format>
    <format dxfId="44">
      <pivotArea dataOnly="0" labelOnly="1" outline="0" fieldPosition="0">
        <references count="2">
          <reference field="3" count="1">
            <x v="9"/>
          </reference>
          <reference field="5" count="1" selected="0">
            <x v="5"/>
          </reference>
        </references>
      </pivotArea>
    </format>
    <format dxfId="43">
      <pivotArea dataOnly="0" labelOnly="1" outline="0" fieldPosition="0">
        <references count="2">
          <reference field="3" count="1">
            <x v="4"/>
          </reference>
          <reference field="5" count="1" selected="0">
            <x v="6"/>
          </reference>
        </references>
      </pivotArea>
    </format>
    <format dxfId="42">
      <pivotArea dataOnly="0" labelOnly="1" outline="0" fieldPosition="0">
        <references count="2">
          <reference field="3" count="1">
            <x v="2"/>
          </reference>
          <reference field="5" count="1" selected="0">
            <x v="7"/>
          </reference>
        </references>
      </pivotArea>
    </format>
    <format dxfId="41">
      <pivotArea dataOnly="0" labelOnly="1" outline="0" fieldPosition="0">
        <references count="2">
          <reference field="3" count="1">
            <x v="5"/>
          </reference>
          <reference field="5" count="1" selected="0">
            <x v="8"/>
          </reference>
        </references>
      </pivotArea>
    </format>
    <format dxfId="40">
      <pivotArea dataOnly="0" labelOnly="1" outline="0" fieldPosition="0">
        <references count="2">
          <reference field="3" count="1">
            <x v="1"/>
          </reference>
          <reference field="5" count="1" selected="0">
            <x v="9"/>
          </reference>
        </references>
      </pivotArea>
    </format>
    <format dxfId="39">
      <pivotArea dataOnly="0" labelOnly="1" outline="0" fieldPosition="0">
        <references count="3">
          <reference field="2" count="1">
            <x v="0"/>
          </reference>
          <reference field="3" count="1" selected="0">
            <x v="7"/>
          </reference>
          <reference field="5" count="1" selected="0">
            <x v="0"/>
          </reference>
        </references>
      </pivotArea>
    </format>
    <format dxfId="38">
      <pivotArea dataOnly="0" labelOnly="1" outline="0" fieldPosition="0">
        <references count="3">
          <reference field="2" count="1">
            <x v="1"/>
          </reference>
          <reference field="3" count="1" selected="0">
            <x v="6"/>
          </reference>
          <reference field="5" count="1" selected="0">
            <x v="1"/>
          </reference>
        </references>
      </pivotArea>
    </format>
    <format dxfId="37">
      <pivotArea dataOnly="0" labelOnly="1" outline="0" fieldPosition="0">
        <references count="3">
          <reference field="2" count="1">
            <x v="2"/>
          </reference>
          <reference field="3" count="1" selected="0">
            <x v="0"/>
          </reference>
          <reference field="5" count="1" selected="0">
            <x v="2"/>
          </reference>
        </references>
      </pivotArea>
    </format>
    <format dxfId="36">
      <pivotArea dataOnly="0" labelOnly="1" outline="0" fieldPosition="0">
        <references count="3">
          <reference field="2" count="1">
            <x v="3"/>
          </reference>
          <reference field="3" count="1" selected="0">
            <x v="8"/>
          </reference>
          <reference field="5" count="1" selected="0">
            <x v="3"/>
          </reference>
        </references>
      </pivotArea>
    </format>
    <format dxfId="35">
      <pivotArea dataOnly="0" labelOnly="1" outline="0" fieldPosition="0">
        <references count="3">
          <reference field="2" count="1">
            <x v="4"/>
          </reference>
          <reference field="3" count="1" selected="0">
            <x v="3"/>
          </reference>
          <reference field="5" count="1" selected="0">
            <x v="4"/>
          </reference>
        </references>
      </pivotArea>
    </format>
    <format dxfId="34">
      <pivotArea dataOnly="0" labelOnly="1" outline="0" fieldPosition="0">
        <references count="3">
          <reference field="2" count="1">
            <x v="5"/>
          </reference>
          <reference field="3" count="1" selected="0">
            <x v="9"/>
          </reference>
          <reference field="5" count="1" selected="0">
            <x v="5"/>
          </reference>
        </references>
      </pivotArea>
    </format>
    <format dxfId="33">
      <pivotArea dataOnly="0" labelOnly="1" outline="0" fieldPosition="0">
        <references count="3">
          <reference field="2" count="1">
            <x v="6"/>
          </reference>
          <reference field="3" count="1" selected="0">
            <x v="4"/>
          </reference>
          <reference field="5" count="1" selected="0">
            <x v="6"/>
          </reference>
        </references>
      </pivotArea>
    </format>
    <format dxfId="32">
      <pivotArea dataOnly="0" labelOnly="1" outline="0" fieldPosition="0">
        <references count="3">
          <reference field="2" count="1">
            <x v="7"/>
          </reference>
          <reference field="3" count="1" selected="0">
            <x v="2"/>
          </reference>
          <reference field="5" count="1" selected="0">
            <x v="7"/>
          </reference>
        </references>
      </pivotArea>
    </format>
    <format dxfId="31">
      <pivotArea dataOnly="0" labelOnly="1" outline="0" fieldPosition="0">
        <references count="3">
          <reference field="2" count="1">
            <x v="8"/>
          </reference>
          <reference field="3" count="1" selected="0">
            <x v="5"/>
          </reference>
          <reference field="5" count="1" selected="0">
            <x v="8"/>
          </reference>
        </references>
      </pivotArea>
    </format>
    <format dxfId="30">
      <pivotArea dataOnly="0" labelOnly="1" outline="0" fieldPosition="0">
        <references count="3">
          <reference field="2" count="1">
            <x v="9"/>
          </reference>
          <reference field="3" count="1" selected="0">
            <x v="1"/>
          </reference>
          <reference field="5" count="1" selected="0">
            <x v="9"/>
          </reference>
        </references>
      </pivotArea>
    </format>
    <format dxfId="2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"/>
          </reference>
          <reference field="5" count="1" selected="0">
            <x v="0"/>
          </reference>
          <reference field="21" count="1">
            <x v="10"/>
          </reference>
        </references>
      </pivotArea>
    </format>
    <format dxfId="28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6"/>
          </reference>
          <reference field="5" count="1" selected="0">
            <x v="1"/>
          </reference>
          <reference field="21" count="1">
            <x v="1"/>
          </reference>
        </references>
      </pivotArea>
    </format>
    <format dxfId="27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0"/>
          </reference>
          <reference field="5" count="1" selected="0">
            <x v="2"/>
          </reference>
          <reference field="21" count="1">
            <x v="2"/>
          </reference>
        </references>
      </pivotArea>
    </format>
    <format dxfId="26">
      <pivotArea dataOnly="0" labelOnly="1" outline="0" fieldPosition="0">
        <references count="4">
          <reference field="2" count="1" selected="0">
            <x v="3"/>
          </reference>
          <reference field="3" count="1" selected="0">
            <x v="8"/>
          </reference>
          <reference field="5" count="1" selected="0">
            <x v="3"/>
          </reference>
          <reference field="21" count="1">
            <x v="3"/>
          </reference>
        </references>
      </pivotArea>
    </format>
    <format dxfId="25">
      <pivotArea dataOnly="0" labelOnly="1" outline="0" fieldPosition="0">
        <references count="4">
          <reference field="2" count="1" selected="0">
            <x v="4"/>
          </reference>
          <reference field="3" count="1" selected="0">
            <x v="3"/>
          </reference>
          <reference field="5" count="1" selected="0">
            <x v="4"/>
          </reference>
          <reference field="21" count="1">
            <x v="4"/>
          </reference>
        </references>
      </pivotArea>
    </format>
    <format dxfId="24">
      <pivotArea dataOnly="0" labelOnly="1" outline="0" fieldPosition="0">
        <references count="4">
          <reference field="2" count="1" selected="0">
            <x v="5"/>
          </reference>
          <reference field="3" count="1" selected="0">
            <x v="9"/>
          </reference>
          <reference field="5" count="1" selected="0">
            <x v="5"/>
          </reference>
          <reference field="21" count="1">
            <x v="5"/>
          </reference>
        </references>
      </pivotArea>
    </format>
    <format dxfId="23">
      <pivotArea dataOnly="0" labelOnly="1" outline="0" fieldPosition="0">
        <references count="4">
          <reference field="2" count="1" selected="0">
            <x v="6"/>
          </reference>
          <reference field="3" count="1" selected="0">
            <x v="4"/>
          </reference>
          <reference field="5" count="1" selected="0">
            <x v="6"/>
          </reference>
          <reference field="21" count="1">
            <x v="6"/>
          </reference>
        </references>
      </pivotArea>
    </format>
    <format dxfId="22">
      <pivotArea dataOnly="0" labelOnly="1" outline="0" fieldPosition="0">
        <references count="4">
          <reference field="2" count="1" selected="0">
            <x v="7"/>
          </reference>
          <reference field="3" count="1" selected="0">
            <x v="2"/>
          </reference>
          <reference field="5" count="1" selected="0">
            <x v="7"/>
          </reference>
          <reference field="21" count="1">
            <x v="7"/>
          </reference>
        </references>
      </pivotArea>
    </format>
    <format dxfId="21">
      <pivotArea dataOnly="0" labelOnly="1" outline="0" fieldPosition="0">
        <references count="4">
          <reference field="2" count="1" selected="0">
            <x v="8"/>
          </reference>
          <reference field="3" count="1" selected="0">
            <x v="5"/>
          </reference>
          <reference field="5" count="1" selected="0">
            <x v="8"/>
          </reference>
          <reference field="21" count="1">
            <x v="8"/>
          </reference>
        </references>
      </pivotArea>
    </format>
    <format dxfId="20">
      <pivotArea dataOnly="0" labelOnly="1" outline="0" fieldPosition="0">
        <references count="4">
          <reference field="2" count="1" selected="0">
            <x v="9"/>
          </reference>
          <reference field="3" count="1" selected="0">
            <x v="1"/>
          </reference>
          <reference field="5" count="1" selected="0">
            <x v="9"/>
          </reference>
          <reference field="21" count="1">
            <x v="9"/>
          </reference>
        </references>
      </pivotArea>
    </format>
    <format dxfId="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5" count="1" selected="0">
            <x v="0"/>
          </reference>
          <reference field="21" count="1" selected="0">
            <x v="10"/>
          </reference>
          <reference field="22" count="1">
            <x v="10"/>
          </reference>
        </references>
      </pivotArea>
    </format>
    <format dxfId="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"/>
          </reference>
          <reference field="5" count="1" selected="0">
            <x v="1"/>
          </reference>
          <reference field="21" count="1" selected="0">
            <x v="1"/>
          </reference>
          <reference field="22" count="1">
            <x v="1"/>
          </reference>
        </references>
      </pivotArea>
    </format>
    <format dxfId="17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0"/>
          </reference>
          <reference field="5" count="1" selected="0">
            <x v="2"/>
          </reference>
          <reference field="21" count="1" selected="0">
            <x v="2"/>
          </reference>
          <reference field="22" count="1">
            <x v="2"/>
          </reference>
        </references>
      </pivotArea>
    </format>
    <format dxfId="1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8"/>
          </reference>
          <reference field="5" count="1" selected="0">
            <x v="3"/>
          </reference>
          <reference field="21" count="1" selected="0">
            <x v="3"/>
          </reference>
          <reference field="22" count="1">
            <x v="3"/>
          </reference>
        </references>
      </pivotArea>
    </format>
    <format dxfId="15">
      <pivotArea dataOnly="0" labelOnly="1" outline="0" fieldPosition="0">
        <references count="5">
          <reference field="2" count="1" selected="0">
            <x v="4"/>
          </reference>
          <reference field="3" count="1" selected="0">
            <x v="3"/>
          </reference>
          <reference field="5" count="1" selected="0">
            <x v="4"/>
          </reference>
          <reference field="21" count="1" selected="0">
            <x v="4"/>
          </reference>
          <reference field="22" count="1">
            <x v="4"/>
          </reference>
        </references>
      </pivotArea>
    </format>
    <format dxfId="14">
      <pivotArea dataOnly="0" labelOnly="1" outline="0" fieldPosition="0">
        <references count="5">
          <reference field="2" count="1" selected="0">
            <x v="5"/>
          </reference>
          <reference field="3" count="1" selected="0">
            <x v="9"/>
          </reference>
          <reference field="5" count="1" selected="0">
            <x v="5"/>
          </reference>
          <reference field="21" count="1" selected="0">
            <x v="5"/>
          </reference>
          <reference field="22" count="1">
            <x v="5"/>
          </reference>
        </references>
      </pivotArea>
    </format>
    <format dxfId="13">
      <pivotArea dataOnly="0" labelOnly="1" outline="0" fieldPosition="0">
        <references count="5">
          <reference field="2" count="1" selected="0">
            <x v="6"/>
          </reference>
          <reference field="3" count="1" selected="0">
            <x v="4"/>
          </reference>
          <reference field="5" count="1" selected="0">
            <x v="6"/>
          </reference>
          <reference field="21" count="1" selected="0">
            <x v="6"/>
          </reference>
          <reference field="22" count="1">
            <x v="6"/>
          </reference>
        </references>
      </pivotArea>
    </format>
    <format dxfId="12">
      <pivotArea dataOnly="0" labelOnly="1" outline="0" fieldPosition="0">
        <references count="5">
          <reference field="2" count="1" selected="0">
            <x v="7"/>
          </reference>
          <reference field="3" count="1" selected="0">
            <x v="2"/>
          </reference>
          <reference field="5" count="1" selected="0">
            <x v="7"/>
          </reference>
          <reference field="21" count="1" selected="0">
            <x v="7"/>
          </reference>
          <reference field="22" count="1">
            <x v="7"/>
          </reference>
        </references>
      </pivotArea>
    </format>
    <format dxfId="11">
      <pivotArea dataOnly="0" labelOnly="1" outline="0" fieldPosition="0">
        <references count="5">
          <reference field="2" count="1" selected="0">
            <x v="8"/>
          </reference>
          <reference field="3" count="1" selected="0">
            <x v="5"/>
          </reference>
          <reference field="5" count="1" selected="0">
            <x v="8"/>
          </reference>
          <reference field="21" count="1" selected="0">
            <x v="8"/>
          </reference>
          <reference field="22" count="1">
            <x v="8"/>
          </reference>
        </references>
      </pivotArea>
    </format>
    <format dxfId="10">
      <pivotArea dataOnly="0" labelOnly="1" outline="0" fieldPosition="0">
        <references count="5">
          <reference field="2" count="1" selected="0">
            <x v="9"/>
          </reference>
          <reference field="3" count="1" selected="0">
            <x v="1"/>
          </reference>
          <reference field="5" count="1" selected="0">
            <x v="9"/>
          </reference>
          <reference field="21" count="1" selected="0">
            <x v="9"/>
          </reference>
          <reference field="22" count="1">
            <x v="9"/>
          </reference>
        </references>
      </pivotArea>
    </format>
    <format dxfId="9">
      <pivotArea dataOnly="0" labelOnly="1" outline="0" fieldPosition="0">
        <references count="6">
          <reference field="2" count="1" selected="0">
            <x v="0"/>
          </reference>
          <reference field="3" count="1" selected="0">
            <x v="7"/>
          </reference>
          <reference field="5" count="1" selected="0">
            <x v="0"/>
          </reference>
          <reference field="21" count="1" selected="0">
            <x v="10"/>
          </reference>
          <reference field="22" count="1" selected="0">
            <x v="10"/>
          </reference>
          <reference field="23" count="1">
            <x v="0"/>
          </reference>
        </references>
      </pivotArea>
    </format>
    <format dxfId="8">
      <pivotArea dataOnly="0" labelOnly="1" outline="0" fieldPosition="0">
        <references count="6">
          <reference field="2" count="1" selected="0">
            <x v="1"/>
          </reference>
          <reference field="3" count="1" selected="0">
            <x v="6"/>
          </reference>
          <reference field="5" count="1" selected="0">
            <x v="1"/>
          </reference>
          <reference field="21" count="1" selected="0">
            <x v="1"/>
          </reference>
          <reference field="22" count="1" selected="0">
            <x v="1"/>
          </reference>
          <reference field="23" count="1">
            <x v="1"/>
          </reference>
        </references>
      </pivotArea>
    </format>
    <format dxfId="7">
      <pivotArea dataOnly="0" labelOnly="1" outline="0" fieldPosition="0">
        <references count="6">
          <reference field="2" count="1" selected="0">
            <x v="2"/>
          </reference>
          <reference field="3" count="1" selected="0">
            <x v="0"/>
          </reference>
          <reference field="5" count="1" selected="0">
            <x v="2"/>
          </reference>
          <reference field="21" count="1" selected="0">
            <x v="2"/>
          </reference>
          <reference field="22" count="1" selected="0">
            <x v="2"/>
          </reference>
          <reference field="23" count="1">
            <x v="0"/>
          </reference>
        </references>
      </pivotArea>
    </format>
    <format dxfId="6">
      <pivotArea dataOnly="0" labelOnly="1" outline="0" fieldPosition="0">
        <references count="6">
          <reference field="2" count="1" selected="0">
            <x v="3"/>
          </reference>
          <reference field="3" count="1" selected="0">
            <x v="8"/>
          </reference>
          <reference field="5" count="1" selected="0">
            <x v="3"/>
          </reference>
          <reference field="21" count="1" selected="0">
            <x v="3"/>
          </reference>
          <reference field="22" count="1" selected="0">
            <x v="3"/>
          </reference>
          <reference field="23" count="1">
            <x v="0"/>
          </reference>
        </references>
      </pivotArea>
    </format>
    <format dxfId="5">
      <pivotArea dataOnly="0" labelOnly="1" outline="0" fieldPosition="0">
        <references count="6">
          <reference field="2" count="1" selected="0">
            <x v="4"/>
          </reference>
          <reference field="3" count="1" selected="0">
            <x v="3"/>
          </reference>
          <reference field="5" count="1" selected="0">
            <x v="4"/>
          </reference>
          <reference field="21" count="1" selected="0">
            <x v="4"/>
          </reference>
          <reference field="22" count="1" selected="0">
            <x v="4"/>
          </reference>
          <reference field="23" count="1">
            <x v="0"/>
          </reference>
        </references>
      </pivotArea>
    </format>
    <format dxfId="4">
      <pivotArea dataOnly="0" labelOnly="1" outline="0" fieldPosition="0">
        <references count="6">
          <reference field="2" count="1" selected="0">
            <x v="5"/>
          </reference>
          <reference field="3" count="1" selected="0">
            <x v="9"/>
          </reference>
          <reference field="5" count="1" selected="0">
            <x v="5"/>
          </reference>
          <reference field="21" count="1" selected="0">
            <x v="5"/>
          </reference>
          <reference field="22" count="1" selected="0">
            <x v="5"/>
          </reference>
          <reference field="23" count="1">
            <x v="0"/>
          </reference>
        </references>
      </pivotArea>
    </format>
    <format dxfId="3">
      <pivotArea dataOnly="0" labelOnly="1" outline="0" fieldPosition="0">
        <references count="6">
          <reference field="2" count="1" selected="0">
            <x v="6"/>
          </reference>
          <reference field="3" count="1" selected="0">
            <x v="4"/>
          </reference>
          <reference field="5" count="1" selected="0">
            <x v="6"/>
          </reference>
          <reference field="21" count="1" selected="0">
            <x v="6"/>
          </reference>
          <reference field="22" count="1" selected="0">
            <x v="6"/>
          </reference>
          <reference field="23" count="1">
            <x v="0"/>
          </reference>
        </references>
      </pivotArea>
    </format>
    <format dxfId="2">
      <pivotArea dataOnly="0" labelOnly="1" outline="0" fieldPosition="0">
        <references count="6">
          <reference field="2" count="1" selected="0">
            <x v="7"/>
          </reference>
          <reference field="3" count="1" selected="0">
            <x v="2"/>
          </reference>
          <reference field="5" count="1" selected="0">
            <x v="7"/>
          </reference>
          <reference field="21" count="1" selected="0">
            <x v="7"/>
          </reference>
          <reference field="22" count="1" selected="0">
            <x v="7"/>
          </reference>
          <reference field="23" count="1">
            <x v="0"/>
          </reference>
        </references>
      </pivotArea>
    </format>
    <format dxfId="1">
      <pivotArea dataOnly="0" labelOnly="1" outline="0" fieldPosition="0">
        <references count="6">
          <reference field="2" count="1" selected="0">
            <x v="8"/>
          </reference>
          <reference field="3" count="1" selected="0">
            <x v="5"/>
          </reference>
          <reference field="5" count="1" selected="0">
            <x v="8"/>
          </reference>
          <reference field="21" count="1" selected="0">
            <x v="8"/>
          </reference>
          <reference field="22" count="1" selected="0">
            <x v="8"/>
          </reference>
          <reference field="23" count="1">
            <x v="0"/>
          </reference>
        </references>
      </pivotArea>
    </format>
    <format dxfId="0">
      <pivotArea dataOnly="0" labelOnly="1" outline="0" fieldPosition="0">
        <references count="6">
          <reference field="2" count="1" selected="0">
            <x v="9"/>
          </reference>
          <reference field="3" count="1" selected="0">
            <x v="1"/>
          </reference>
          <reference field="5" count="1" selected="0">
            <x v="9"/>
          </reference>
          <reference field="21" count="1" selected="0">
            <x v="9"/>
          </reference>
          <reference field="22" count="1" selected="0">
            <x v="9"/>
          </reference>
          <reference field="23" count="1">
            <x v="0"/>
          </reference>
        </references>
      </pivotArea>
    </format>
  </format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119FC3-02D8-41B9-A4AF-32C240951A78}" name="Tableau croisé dynamique1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5">
  <location ref="A3:B7" firstHeaderRow="1" firstDataRow="1" firstDataCol="1"/>
  <pivotFields count="52"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Nb" fld="5" subtotal="count" showDataAs="percentOfTotal" baseField="10" baseItem="0" numFmtId="10"/>
  </dataFields>
  <formats count="12"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10" type="button" dataOnly="0" labelOnly="1" outline="0" axis="axisRow" fieldPosition="0"/>
    </format>
    <format dxfId="71">
      <pivotArea dataOnly="0" labelOnly="1" fieldPosition="0">
        <references count="1">
          <reference field="10" count="0"/>
        </references>
      </pivotArea>
    </format>
    <format dxfId="70">
      <pivotArea dataOnly="0" labelOnly="1" grandRow="1" outline="0" fieldPosition="0"/>
    </format>
    <format dxfId="69">
      <pivotArea dataOnly="0" labelOnly="1" outline="0" axis="axisValues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10" type="button" dataOnly="0" labelOnly="1" outline="0" axis="axisRow" fieldPosition="0"/>
    </format>
    <format dxfId="65">
      <pivotArea dataOnly="0" labelOnly="1" fieldPosition="0">
        <references count="1">
          <reference field="10" count="0"/>
        </references>
      </pivotArea>
    </format>
    <format dxfId="64">
      <pivotArea dataOnly="0" labelOnly="1" grandRow="1" outline="0" fieldPosition="0"/>
    </format>
    <format dxfId="63">
      <pivotArea dataOnly="0" labelOnly="1" outline="0" axis="axisValues" fieldPosition="0"/>
    </format>
  </formats>
  <chartFormats count="4"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ociété___Sites" xr10:uid="{CABFE30B-061D-4C06-8D49-ABDD08CB9E44}" sourceName=" Société / Sites">
  <pivotTables>
    <pivotTable tabId="26" name="Tableau croisé dynamique4"/>
  </pivotTables>
  <data>
    <tabular pivotCacheId="117148759">
      <items count="5">
        <i x="0" s="1"/>
        <i x="1" s="1"/>
        <i x="2" s="1"/>
        <i x="3" s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 Société / Sites" xr10:uid="{BDF671F6-8135-407D-BEC1-42CB66BD9FC7}" cache="Segment_Société___Sites" caption=" Société / Sites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92AAFF-F0F8-46DE-BDF2-8FDE1661B7F9}" name="Parc_Auto" displayName="Parc_Auto" ref="A3:AZ30" headerRowDxfId="330" dataDxfId="329" totalsRowDxfId="328">
  <autoFilter ref="A3:AZ30" xr:uid="{7E674F40-68C7-424B-8083-FE040288257F}"/>
  <tableColumns count="52">
    <tableColumn id="1" xr3:uid="{94DFEF67-C909-4F9C-A8D1-AE10DD3FE007}" name=" Société / Sites" totalsRowLabel="Total" dataDxfId="327" totalsRowDxfId="326"/>
    <tableColumn id="2" xr3:uid="{07741AD4-86E8-434C-A16D-20DE46781978}" name=" Propriétaire " dataDxfId="325" totalsRowDxfId="324"/>
    <tableColumn id="3" xr3:uid="{38CF01BE-2B0A-4160-BC48-10D896F1CDDA}" name=" Conducteur " dataDxfId="323" totalsRowDxfId="322"/>
    <tableColumn id="4" xr3:uid="{969ACCC9-0D82-41AB-B211-201D723A9709}" name=" Marque " dataDxfId="321" totalsRowDxfId="320"/>
    <tableColumn id="5" xr3:uid="{B4BEAA03-0964-46B6-84C3-B5F69451460A}" name=" Modèle " dataDxfId="319" totalsRowDxfId="318"/>
    <tableColumn id="6" xr3:uid="{834EF6D3-71F8-47C4-95E3-78516B37D342}" name=" Immatriculation " dataDxfId="317" totalsRowDxfId="316"/>
    <tableColumn id="7" xr3:uid="{B9D45FEA-E8BE-4F34-B200-39930E18D468}" name=" Code ANTS " dataDxfId="315" totalsRowDxfId="314"/>
    <tableColumn id="8" xr3:uid="{7129AC19-8A46-4015-823E-690461907823}" name=" N° Série " dataDxfId="313" totalsRowDxfId="312" dataCellStyle="Milliers"/>
    <tableColumn id="9" xr3:uid="{748BB87A-2A9E-4D15-8517-A1ADD4292F5D}" name=" 1ère mise en circ. " dataDxfId="311" totalsRowDxfId="310" dataCellStyle="Milliers"/>
    <tableColumn id="10" xr3:uid="{2D1EAE64-3D86-40A3-A122-FFF5F8966574}" name=" Genre " dataDxfId="309"/>
    <tableColumn id="46" xr3:uid="{6E6674CC-CF47-4417-A2E4-9C0296B88BF6}" name=" Type " dataDxfId="308"/>
    <tableColumn id="41" xr3:uid="{979AEBDC-DA33-4F7A-8515-C1F7BD5205F2}" name=" CO2 " dataDxfId="307" dataCellStyle="Milliers"/>
    <tableColumn id="11" xr3:uid="{113F18B4-6502-4FB7-9D5C-A380D57904AF}" name=" Assureur " dataDxfId="306"/>
    <tableColumn id="45" xr3:uid="{34A5F687-5F73-48FC-BBFD-D3FDEECAF39D}" name=" N° contrat " dataDxfId="305"/>
    <tableColumn id="13" xr3:uid="{D1C8A17D-9AF1-42F5-859D-46ECB9EB0E71}" name=" Début assur. " dataDxfId="304" totalsRowDxfId="303"/>
    <tableColumn id="14" xr3:uid="{83DA92AF-3DD7-4DF6-98A1-CBE2BB7DB652}" name=" Montant/an (€) " dataDxfId="302" totalsRowDxfId="301"/>
    <tableColumn id="15" xr3:uid="{2B1416B2-841E-473B-97B9-CF1EF2960C8B}" name=" Franchise Incendie/Vol " dataDxfId="300" totalsRowDxfId="299"/>
    <tableColumn id="16" xr3:uid="{D2DAA931-660B-47A7-B2F4-A6D86F27DF00}" name=" Franchise Bris Glace " dataDxfId="298" totalsRowDxfId="297"/>
    <tableColumn id="12" xr3:uid="{3AB3EAB3-382E-4106-9A6A-43560326412B}" name=" KM " dataDxfId="296" totalsRowDxfId="295" dataCellStyle="Milliers"/>
    <tableColumn id="36" xr3:uid="{14648C2B-DF79-417B-A4A3-5E2783A185DF}" name=" MAJ KM " dataDxfId="294" totalsRowDxfId="293" dataCellStyle="Monétaire"/>
    <tableColumn id="40" xr3:uid="{C74A6063-75F0-4DB0-8A53-7D17D05990B9}" name=" CT Initial " dataDxfId="292" totalsRowDxfId="291" dataCellStyle="Monétaire"/>
    <tableColumn id="39" xr3:uid="{FBAA8598-816C-4E62-827C-70DAC0FA08E9}" name=" Dernier CT " dataDxfId="290" totalsRowDxfId="289" dataCellStyle="Monétaire">
      <calculatedColumnFormula>+IF(Parc_Auto[[#This Row],[ CT Initial ]]="","",DATE(YEAR(U4)+IF(INT((IF($U$1&gt;TODAY(),TODAY(),$U$1)-U4)/365.25)&gt;1,INT((IF($U$1&gt;TODAY(),TODAY(),$U$1)-U4)/365.25),0),MONTH(U4),DAY(U4)))</calculatedColumnFormula>
    </tableColumn>
    <tableColumn id="38" xr3:uid="{F70FECA2-D625-4062-A9AC-90EE349A9A70}" name=" Prochain CT " dataDxfId="288" totalsRowDxfId="287" dataCellStyle="Monétaire">
      <calculatedColumnFormula>IF(Parc_Auto[[#This Row],[ Dernier CT ]]="","",DATE(YEAR(V4)+2,MONTH(V4),DAY(V4)))</calculatedColumnFormula>
    </tableColumn>
    <tableColumn id="37" xr3:uid="{0E3EB6DC-E9E9-48CE-97D1-0DE6E5C9E913}" name="RDV  CT à venir " dataDxfId="286" totalsRowDxfId="285"/>
    <tableColumn id="42" xr3:uid="{46128A5F-96BE-400A-9402-5C0198639A9B}" name=" Acquisition " dataDxfId="284" totalsRowDxfId="283"/>
    <tableColumn id="18" xr3:uid="{905FB4CC-180E-4F3E-8BFB-735F9D8D74AC}" name=" Loueur " dataDxfId="282" totalsRowDxfId="281"/>
    <tableColumn id="19" xr3:uid="{D0999C07-F680-4BFB-BB37-F2FF6F570DE4}" name=" Contrat loc. " dataDxfId="280" totalsRowDxfId="279"/>
    <tableColumn id="20" xr3:uid="{BE6715FC-C8E8-422D-909E-DBA22D5B0F05}" name=" Durée (mois) " dataDxfId="278" totalsRowDxfId="277"/>
    <tableColumn id="43" xr3:uid="{AA791DC5-4331-424D-A8AC-06D34E17D552}" name=" Restant (mois) " dataDxfId="276" totalsRowDxfId="275">
      <calculatedColumnFormula>IF(Parc_Auto[[#This Row],[ Durée (mois) ]]="","",Parc_Auto[[#This Row],[ Durée (mois) ]]-(DATEDIF(Parc_Auto[[#This Row],[ Début loc. ]],TODAY(),"m")))</calculatedColumnFormula>
    </tableColumn>
    <tableColumn id="24" xr3:uid="{2BD05FCD-C8C2-450F-8052-D0CC8D891BB6}" name="Renouvellement" dataDxfId="274" totalsRowDxfId="273" dataCellStyle="Milliers">
      <calculatedColumnFormula>+IF(Parc_Auto[[#This Row],[ Durée (mois) ]]="","",IF(Parc_Auto[[#This Row],[ Restant (mois) ]]&lt;7,"Oui","Non"))</calculatedColumnFormula>
    </tableColumn>
    <tableColumn id="35" xr3:uid="{8B132014-35A0-4752-8DF7-67BAC4D51958}" name=" KM contrat " dataDxfId="272" totalsRowDxfId="271" dataCellStyle="Milliers"/>
    <tableColumn id="50" xr3:uid="{E04E143F-B5FC-4F22-9C1A-A48B589A52EC}" name="KM" dataDxfId="270" totalsRowDxfId="269"/>
    <tableColumn id="49" xr3:uid="{EFA7FA05-AE70-4511-83C6-D565E54D6D6D}" name="Date KM " dataDxfId="268" totalsRowDxfId="267"/>
    <tableColumn id="51" xr3:uid="{28BBAE3E-12C7-4077-A797-6569176719A9}" name="KM Excendentaire" dataDxfId="266" totalsRowDxfId="265"/>
    <tableColumn id="52" xr3:uid="{63AC7698-7836-45FA-8593-22857756B9DC}" name="Cout depassement KM" dataDxfId="264" totalsRowDxfId="263">
      <calculatedColumnFormula>+IF(Parc_Auto[[#This Row],[ KM contrat ]]="","",IF(Parc_Auto[[#This Row],[KM]]&gt;Parc_Auto[[#This Row],[ KM contrat ]],(Parc_Auto[[#This Row],[KM]]-Parc_Auto[[#This Row],[ KM contrat ]])*Parc_Auto[[#This Row],[KM Excendentaire]],""))</calculatedColumnFormula>
    </tableColumn>
    <tableColumn id="21" xr3:uid="{CB456DB4-3EB0-4EA5-AE63-38CA33609092}" name=" Début loc. " dataDxfId="262" totalsRowDxfId="261"/>
    <tableColumn id="22" xr3:uid="{A84B8D53-3F86-4311-BDE3-33E676EB10EB}" name=" Fin loc. " dataDxfId="260" totalsRowDxfId="259">
      <calculatedColumnFormula>+IF(Parc_Auto[[#This Row],[ Début loc. ]]="","",EDATE(Parc_Auto[[#This Row],[ Début loc. ]],Parc_Auto[[#This Row],[ Durée (mois) ]]))</calculatedColumnFormula>
    </tableColumn>
    <tableColumn id="23" xr3:uid="{82C8B731-4338-4C6E-9E3A-666F6E61FBB3}" name=" Loyer (€) " dataDxfId="258" totalsRowDxfId="257" dataCellStyle="Monétaire"/>
    <tableColumn id="17" xr3:uid="{E1D929C1-7868-48C0-B83E-8FE30F59FE42}" name="Taxe CO₂ " dataDxfId="256" totalsRowDxfId="255" dataCellStyle="Monétaire"/>
    <tableColumn id="47" xr3:uid="{D930BB6B-D02E-45C0-9B0D-14716D060633}" name="Taxe anciennes polluants (Crit’Air) " dataDxfId="254" totalsRowDxfId="253" dataCellStyle="Monétaire"/>
    <tableColumn id="25" xr3:uid="{F9DBAF3C-7397-4716-A090-4D5B2F9E5640}" name=" Maintenance " dataDxfId="252" totalsRowDxfId="251"/>
    <tableColumn id="26" xr3:uid="{2AAFD4BA-1C2F-491B-BE02-B3F28EFD1CA6}" name=" Contrat maint. " dataDxfId="250" totalsRowDxfId="249"/>
    <tableColumn id="27" xr3:uid="{8B00E97B-3276-42E2-B6D0-55CD5FEC3645}" name=" Durée maint. " dataDxfId="248" totalsRowDxfId="247" dataCellStyle="Milliers">
      <calculatedColumnFormula>+DATEDIF(Parc_Auto[[#This Row],[ Début maint. ]],Parc_Auto[[#This Row],[ Fin maint. ]],"m")</calculatedColumnFormula>
    </tableColumn>
    <tableColumn id="28" xr3:uid="{CCF9C549-3E56-454A-A0FE-4E1C19BAE17B}" name=" Début maint. " dataDxfId="246" totalsRowDxfId="245"/>
    <tableColumn id="29" xr3:uid="{904CE13D-3B0C-4539-B22A-C8B3ED2B5A0E}" name=" Fin maint. " dataDxfId="244" totalsRowDxfId="243">
      <calculatedColumnFormula>+IF(Parc_Auto[[#This Row],[ Début maint. ]]="","",EDATE(Parc_Auto[[#This Row],[ Début maint. ]],Parc_Auto[[#This Row],[ Durée maint. ]]))</calculatedColumnFormula>
    </tableColumn>
    <tableColumn id="30" xr3:uid="{236760B4-2CBE-407B-B04B-3C73E171CE30}" name=" KM/mois " dataDxfId="242" totalsRowDxfId="241"/>
    <tableColumn id="31" xr3:uid="{4BE0DDC8-A912-4F21-976B-E31A6867552D}" name=" KM fin " dataDxfId="240" totalsRowDxfId="239"/>
    <tableColumn id="32" xr3:uid="{29E53444-2479-460C-8F5C-B7A0F4428BA1}" name=" Montant maint. mensuelle (€) " dataDxfId="238" totalsRowDxfId="237"/>
    <tableColumn id="44" xr3:uid="{42EA1D0F-FA1E-48BB-BD32-2110D205FC0F}" name=" Coût total (€) " dataDxfId="236" totalsRowDxfId="235">
      <calculatedColumnFormula>+Parc_Auto[[#This Row],[ Montant maint. mensuelle (€) ]]*12+Parc_Auto[[#This Row],[ Loyer (€) ]]*12+Parc_Auto[[#This Row],[Taxe CO₂ ]]+Parc_Auto[[#This Row],[Taxe anciennes polluants (Crit’Air) ]]+Parc_Auto[[#This Row],[ Montant/an (€) ]]</calculatedColumnFormula>
    </tableColumn>
    <tableColumn id="48" xr3:uid="{D425CFB5-D1E9-43B2-A901-8C3060434FF2}" name="Valeur Vehicule" dataDxfId="234" totalsRowDxfId="233"/>
    <tableColumn id="33" xr3:uid="{E925DA38-19B0-45DB-8252-9007F7648B5F}" name=" Carte Carburant ID " dataDxfId="232" totalsRowDxfId="231"/>
    <tableColumn id="34" xr3:uid="{07B513FD-97BA-4F36-A8E1-B302879BB6F9}" name=" Carte exp. " totalsRowFunction="count" dataDxfId="230" totalsRowDxfId="229"/>
  </tableColumns>
  <tableStyleInfo name="TableStyleLight6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067AD8-E0FC-43D6-914C-8AC360C98BAA}" name="Mouvements" displayName="Mouvements" ref="A1:BF17" totalsRowShown="0" headerRowDxfId="228" dataDxfId="227">
  <autoFilter ref="A1:BF17" xr:uid="{1F5D6D03-B7A5-462B-8000-1731B61DD99C}"/>
  <tableColumns count="58">
    <tableColumn id="1" xr3:uid="{0CB03C7C-609A-4CA4-A3BD-70DD16958E81}" name="ANNEE" dataDxfId="226">
      <calculatedColumnFormula>IF(C2="","",YEAR(C2))</calculatedColumnFormula>
    </tableColumn>
    <tableColumn id="2" xr3:uid="{D09108FC-8C23-436D-A048-93FE5BDA4993}" name="MOIS" dataDxfId="225">
      <calculatedColumnFormula>IF(C2="","",MONTH(C2))</calculatedColumnFormula>
    </tableColumn>
    <tableColumn id="3" xr3:uid="{FAB53917-5342-4515-95A8-60E4EEC7D0B2}" name="DATE" dataDxfId="224"/>
    <tableColumn id="4" xr3:uid="{6124EE64-3FE9-424D-9B2F-3138DB12877A}" name="TYPE" dataDxfId="223"/>
    <tableColumn id="5" xr3:uid="{6AD572D2-EB1F-4047-A502-5528AF10D8B2}" name="SITE DEPART" dataDxfId="222"/>
    <tableColumn id="6" xr3:uid="{3ED0F981-40BB-43B2-AE83-5459556E8DC6}" name="SITE ARRIVE" dataDxfId="221"/>
    <tableColumn id="7" xr3:uid="{86E81C0A-36F6-4FBD-9601-8AAB6CE3FDC6}" name=" Société / Sites" dataDxfId="220"/>
    <tableColumn id="8" xr3:uid="{9E019F0D-C60F-4D86-92ED-EC8134CA2C50}" name=" Propriétaire " dataDxfId="219"/>
    <tableColumn id="9" xr3:uid="{5DC10104-308C-457D-AF14-105D87D89D11}" name=" Conducteur " dataDxfId="218"/>
    <tableColumn id="10" xr3:uid="{F3C695DB-18FF-41C1-8915-D222CE533FD8}" name=" Marque " dataDxfId="217"/>
    <tableColumn id="11" xr3:uid="{37C7838E-88E8-407D-807E-74CDEECE877A}" name=" Modèle " dataDxfId="216"/>
    <tableColumn id="12" xr3:uid="{27B9565D-3C8C-4D0C-B836-17E2B8290F77}" name=" Immatriculation " dataDxfId="215"/>
    <tableColumn id="13" xr3:uid="{3F86FC59-2765-4634-9658-09B17AE76D2D}" name=" Code ANTS " dataDxfId="214"/>
    <tableColumn id="14" xr3:uid="{67664498-B4C7-476F-B2C7-C3DC5E8133C6}" name=" N° Série " dataDxfId="213"/>
    <tableColumn id="15" xr3:uid="{CE4909E2-2915-4400-B1F3-7E4DEB5A797A}" name=" 1ère mise en circ. " dataDxfId="212"/>
    <tableColumn id="16" xr3:uid="{1CC3106F-E1E9-447D-86CB-BD7F6F4E6728}" name=" Genre " dataDxfId="211"/>
    <tableColumn id="43" xr3:uid="{E8BE303F-5BE9-4BDD-9C99-C2733C945C7F}" name=" Type " dataDxfId="210"/>
    <tableColumn id="19" xr3:uid="{33747C00-4BA9-4B90-A83B-EA2A849CD8B1}" name=" CO2 " dataDxfId="209" dataCellStyle="Milliers"/>
    <tableColumn id="20" xr3:uid="{02A2738C-65DD-4A51-9FF2-207DD37C2CEB}" name=" Assureur " dataDxfId="208"/>
    <tableColumn id="21" xr3:uid="{92B92BE5-68CE-40E9-B608-9DB19C9286F1}" name=" N° contrat " dataDxfId="207"/>
    <tableColumn id="49" xr3:uid="{B8D41EC6-199B-47FF-9783-B8C25D1540ED}" name=" Début assur. " dataDxfId="206"/>
    <tableColumn id="17" xr3:uid="{0455312B-5977-4DFF-BE4D-B4E6B52DE59B}" name=" Montant/an (€) " dataDxfId="205"/>
    <tableColumn id="18" xr3:uid="{1BA01BBA-716B-4395-B5AB-0E2BC31BC035}" name=" Franchise Incendie/Vol " dataDxfId="204"/>
    <tableColumn id="53" xr3:uid="{D3859526-0777-4462-985E-52D40C735367}" name=" Franchise Bris Glace " dataDxfId="203"/>
    <tableColumn id="52" xr3:uid="{93326D17-41F1-46F6-8F63-D17C8ACC3C78}" name=" KM " dataDxfId="202"/>
    <tableColumn id="51" xr3:uid="{0EFC15E5-A996-49C9-9742-68B35D866D16}" name=" MAJ KM " dataDxfId="201"/>
    <tableColumn id="50" xr3:uid="{20A88981-3743-49CB-B31F-49CAD1DC24A0}" name=" CT Initial " dataDxfId="200"/>
    <tableColumn id="22" xr3:uid="{932F1D73-B98B-4BF4-9E63-3B540DA508FB}" name=" Dernier CT " dataDxfId="199"/>
    <tableColumn id="23" xr3:uid="{140D1215-3AAE-4769-BEC8-5440C67737F8}" name=" Prochain CT " dataDxfId="198"/>
    <tableColumn id="24" xr3:uid="{21E88EA1-7853-4451-8816-8CBABD631589}" name="RDV  CT à venir " dataDxfId="197"/>
    <tableColumn id="48" xr3:uid="{9E43315A-5833-44E9-B5C8-85ADA5AB6026}" name=" Acquisition " dataDxfId="196"/>
    <tableColumn id="54" xr3:uid="{2AD7B64E-0FFB-4A54-8481-6A03D1439EE4}" name=" Loueur " dataDxfId="195"/>
    <tableColumn id="25" xr3:uid="{CB9F450C-2CC7-4010-AA61-3C18E7FA9BB8}" name=" Contrat loc. " dataDxfId="194"/>
    <tableColumn id="26" xr3:uid="{F3F726FF-C7E1-4CDC-B37F-A9790506DC9A}" name=" Durée (mois) " dataDxfId="193"/>
    <tableColumn id="27" xr3:uid="{C5BE0C79-852D-4F85-92D0-8F633928EFAC}" name=" Restant (mois) " dataDxfId="192"/>
    <tableColumn id="31" xr3:uid="{43D95949-F2C8-4855-8A26-81CD72DD0014}" name="Renouvellement" dataDxfId="191"/>
    <tableColumn id="32" xr3:uid="{7527527B-522B-4B68-94A7-3FD3C9E3DA11}" name=" KM contrat " dataDxfId="190"/>
    <tableColumn id="28" xr3:uid="{2DD33BED-D369-400A-8C1B-365B8A830D85}" name="KM" dataDxfId="189"/>
    <tableColumn id="29" xr3:uid="{8DF1FC7D-9D5C-44BB-A1A1-B202BFA93AD8}" name="Date KM " dataDxfId="188"/>
    <tableColumn id="30" xr3:uid="{B2BB50DE-3D38-4668-AB65-7021CFBC2292}" name="KM Excendentaire" dataDxfId="187"/>
    <tableColumn id="33" xr3:uid="{BBB0D062-EA09-4BA4-8AAB-D6AB5E048906}" name="Cout depassement KM" dataDxfId="186"/>
    <tableColumn id="34" xr3:uid="{3338EA6F-B8F6-40A5-BA23-97A05CE47003}" name=" Début loc. " dataDxfId="185"/>
    <tableColumn id="35" xr3:uid="{C8A824A6-56BA-4C1C-8042-D934790FC5C0}" name=" Fin loc. " dataDxfId="184"/>
    <tableColumn id="36" xr3:uid="{B9494A8B-E4F5-4702-9844-BAD8B694CF6B}" name=" Loyer (€) " dataDxfId="183"/>
    <tableColumn id="37" xr3:uid="{9AB019E6-BBBB-4EE0-B048-3B0F8181E55F}" name="Taxe CO₂ " dataDxfId="182"/>
    <tableColumn id="38" xr3:uid="{8555C4BE-5A5F-4A41-85E6-26B9673000E2}" name="Taxe anciennes polluants (Crit’Air) " dataDxfId="181"/>
    <tableColumn id="39" xr3:uid="{7AFA32B3-C197-40EE-8C93-D3403F64AA67}" name=" Maintenance " dataDxfId="180"/>
    <tableColumn id="40" xr3:uid="{B287CD16-A90A-4C96-BBAA-943D4B9B0549}" name=" Contrat maint. " dataDxfId="179"/>
    <tableColumn id="41" xr3:uid="{D7ECDBE6-7292-4401-9F42-1556FC3C256B}" name=" Durée maint. " dataDxfId="178"/>
    <tableColumn id="42" xr3:uid="{3746B0CF-5843-42F4-A5AD-B1C030D2BCBA}" name=" Début maint. " dataDxfId="177"/>
    <tableColumn id="44" xr3:uid="{834A879D-E34D-488C-A0EB-B6F05B80E380}" name=" Fin maint. " dataDxfId="176"/>
    <tableColumn id="45" xr3:uid="{15B0B138-B21D-4410-A498-A55BFF978B15}" name=" KM/mois " dataDxfId="175"/>
    <tableColumn id="46" xr3:uid="{8B220F5E-2A2D-4A2C-B31B-FF60532314BF}" name=" KM fin " dataDxfId="174"/>
    <tableColumn id="47" xr3:uid="{1A3FF31D-2C9C-46CD-8178-8958408197D8}" name=" Montant maint. mensuelle (€) " dataDxfId="173"/>
    <tableColumn id="55" xr3:uid="{AFA5A01E-3F41-44D4-843F-D3F9DDC81826}" name=" Coût total (€) " dataDxfId="172"/>
    <tableColumn id="56" xr3:uid="{2396AF1E-B72B-491B-B97C-B5BF00845CA9}" name="Valeur Vehicule" dataDxfId="171"/>
    <tableColumn id="57" xr3:uid="{D614EEE0-97F8-46F5-9021-EE7A027DE252}" name=" Carte Carburant ID " dataDxfId="170"/>
    <tableColumn id="58" xr3:uid="{335CABD5-587B-4D8C-8A73-6BDE6E413C91}" name=" Carte exp. " dataDxfId="169"/>
  </tableColumns>
  <tableStyleInfo name="TableStyleDark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025104-716D-490D-AF51-9D27EFD6D10E}" name="IndexSociétés" displayName="IndexSociétés" ref="A1:A5" totalsRowShown="0">
  <autoFilter ref="A1:A5" xr:uid="{96B2E3D0-FC69-4373-8967-BE4CED3E805F}"/>
  <tableColumns count="1">
    <tableColumn id="1" xr3:uid="{C6AD9A82-EBDD-4FE7-AACB-98E3C85C1E59}" name="Sites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1B2F7DC-1AD9-441D-9026-1AB4DEE462F5}" name="IndexMode" displayName="IndexMode" ref="C1:C5" totalsRowShown="0">
  <autoFilter ref="C1:C5" xr:uid="{031CA46C-F0AB-458A-B3ED-4D73397DDC8D}"/>
  <tableColumns count="1">
    <tableColumn id="1" xr3:uid="{0E129520-A56C-4C44-AAD0-B6583A2B99F1}" name="Mode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88961CD-5E20-45A3-8AB2-F3B17369F445}" name="IndexMvt_possibles" displayName="IndexMvt_possibles" ref="E1:E7" totalsRowShown="0">
  <autoFilter ref="E1:E7" xr:uid="{E75E0435-FB4C-4433-84C9-87D2DFF68A50}"/>
  <tableColumns count="1">
    <tableColumn id="1" xr3:uid="{9F0786E4-1DAD-4E0E-AD4C-9FA8BC31CF5F}" name="Mvt_possibles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4C939E-B1B4-4DB7-9C96-61CC05C3B314}" name="IndexType" displayName="IndexType" ref="G1:G5" totalsRowShown="0" headerRowBorderDxfId="62" tableBorderDxfId="61" totalsRowBorderDxfId="60">
  <autoFilter ref="G1:G5" xr:uid="{37906FC8-2013-48C0-AC55-147C018793A5}"/>
  <tableColumns count="1">
    <tableColumn id="1" xr3:uid="{66081412-38EE-425B-90E8-BD6D4D5B34B0}" name="Type" dataDxfId="59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55D04A6-B1CA-4B90-8429-38F22F845F9B}" name="IndexGenre" displayName="IndexGenre" ref="I1:I6" totalsRowShown="0">
  <autoFilter ref="I1:I6" xr:uid="{915AC26F-7969-4AAF-A370-5B6583387A97}"/>
  <tableColumns count="1">
    <tableColumn id="1" xr3:uid="{8119165C-1779-4EB6-B605-0DF1B14BFD6B}" name="GENR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83E61-6C8F-423C-AEC9-AA4C047745CB}">
  <sheetPr>
    <tabColor theme="0" tint="-0.499984740745262"/>
  </sheetPr>
  <dimension ref="A1:O44"/>
  <sheetViews>
    <sheetView showGridLines="0" tabSelected="1" zoomScaleNormal="100" workbookViewId="0"/>
  </sheetViews>
  <sheetFormatPr baseColWidth="10" defaultRowHeight="14.25" x14ac:dyDescent="0.2"/>
  <cols>
    <col min="1" max="1" width="13.140625" style="132" customWidth="1"/>
    <col min="2" max="16384" width="11.42578125" style="132"/>
  </cols>
  <sheetData>
    <row r="1" spans="1:15" s="159" customFormat="1" ht="33" x14ac:dyDescent="0.2">
      <c r="A1" s="161" t="s">
        <v>256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</row>
    <row r="2" spans="1:15" x14ac:dyDescent="0.2">
      <c r="A2" s="133" t="s">
        <v>222</v>
      </c>
      <c r="O2" s="134"/>
    </row>
    <row r="3" spans="1:15" x14ac:dyDescent="0.2">
      <c r="A3" s="133" t="s">
        <v>223</v>
      </c>
      <c r="O3" s="134"/>
    </row>
    <row r="4" spans="1:15" x14ac:dyDescent="0.2">
      <c r="A4" s="135" t="s">
        <v>224</v>
      </c>
      <c r="O4" s="134"/>
    </row>
    <row r="5" spans="1:15" x14ac:dyDescent="0.2">
      <c r="A5" s="133"/>
      <c r="O5" s="134"/>
    </row>
    <row r="6" spans="1:15" x14ac:dyDescent="0.2">
      <c r="A6" s="136" t="s">
        <v>229</v>
      </c>
      <c r="O6" s="134"/>
    </row>
    <row r="7" spans="1:15" x14ac:dyDescent="0.2">
      <c r="A7" s="133" t="s">
        <v>214</v>
      </c>
      <c r="O7" s="134"/>
    </row>
    <row r="8" spans="1:15" x14ac:dyDescent="0.2">
      <c r="A8" s="137" t="s">
        <v>217</v>
      </c>
      <c r="O8" s="134"/>
    </row>
    <row r="9" spans="1:15" x14ac:dyDescent="0.2">
      <c r="A9" s="137"/>
      <c r="O9" s="134"/>
    </row>
    <row r="10" spans="1:15" x14ac:dyDescent="0.2">
      <c r="A10" s="136" t="s">
        <v>230</v>
      </c>
      <c r="O10" s="134"/>
    </row>
    <row r="11" spans="1:15" x14ac:dyDescent="0.2">
      <c r="A11" s="133" t="s">
        <v>212</v>
      </c>
      <c r="O11" s="134"/>
    </row>
    <row r="12" spans="1:15" x14ac:dyDescent="0.2">
      <c r="A12" s="138" t="s">
        <v>218</v>
      </c>
      <c r="O12" s="134"/>
    </row>
    <row r="13" spans="1:15" x14ac:dyDescent="0.2">
      <c r="A13" s="138" t="s">
        <v>219</v>
      </c>
      <c r="O13" s="134"/>
    </row>
    <row r="14" spans="1:15" x14ac:dyDescent="0.2">
      <c r="A14" s="138" t="s">
        <v>220</v>
      </c>
      <c r="O14" s="134"/>
    </row>
    <row r="15" spans="1:15" x14ac:dyDescent="0.2">
      <c r="A15" s="138" t="s">
        <v>221</v>
      </c>
      <c r="O15" s="134"/>
    </row>
    <row r="16" spans="1:15" x14ac:dyDescent="0.2">
      <c r="A16" s="133" t="s">
        <v>213</v>
      </c>
      <c r="O16" s="134"/>
    </row>
    <row r="17" spans="1:15" x14ac:dyDescent="0.2">
      <c r="A17" s="137" t="s">
        <v>225</v>
      </c>
      <c r="O17" s="134"/>
    </row>
    <row r="18" spans="1:15" x14ac:dyDescent="0.2">
      <c r="A18" s="133"/>
      <c r="O18" s="134"/>
    </row>
    <row r="19" spans="1:15" x14ac:dyDescent="0.2">
      <c r="A19" s="136" t="s">
        <v>228</v>
      </c>
      <c r="B19" s="139"/>
      <c r="O19" s="134"/>
    </row>
    <row r="20" spans="1:15" x14ac:dyDescent="0.2">
      <c r="A20" s="133" t="s">
        <v>247</v>
      </c>
      <c r="B20" s="140"/>
      <c r="O20" s="134"/>
    </row>
    <row r="21" spans="1:15" x14ac:dyDescent="0.2">
      <c r="A21" s="133" t="s">
        <v>248</v>
      </c>
      <c r="B21" s="140"/>
      <c r="O21" s="134"/>
    </row>
    <row r="22" spans="1:15" x14ac:dyDescent="0.2">
      <c r="A22" s="141" t="s">
        <v>249</v>
      </c>
      <c r="B22" s="142"/>
      <c r="O22" s="134"/>
    </row>
    <row r="23" spans="1:15" x14ac:dyDescent="0.2">
      <c r="A23" s="138" t="s">
        <v>250</v>
      </c>
      <c r="B23" s="143"/>
      <c r="O23" s="134"/>
    </row>
    <row r="24" spans="1:15" x14ac:dyDescent="0.2">
      <c r="A24" s="133" t="s">
        <v>226</v>
      </c>
      <c r="B24" s="142"/>
      <c r="O24" s="134"/>
    </row>
    <row r="25" spans="1:15" x14ac:dyDescent="0.2">
      <c r="A25" s="144"/>
      <c r="B25" s="143"/>
      <c r="O25" s="134"/>
    </row>
    <row r="26" spans="1:15" ht="17.25" x14ac:dyDescent="0.2">
      <c r="A26" s="145" t="s">
        <v>227</v>
      </c>
      <c r="O26" s="134"/>
    </row>
    <row r="27" spans="1:15" x14ac:dyDescent="0.2">
      <c r="A27" s="146" t="s">
        <v>251</v>
      </c>
      <c r="O27" s="134"/>
    </row>
    <row r="28" spans="1:15" x14ac:dyDescent="0.2">
      <c r="A28" s="146" t="s">
        <v>252</v>
      </c>
      <c r="O28" s="134"/>
    </row>
    <row r="29" spans="1:15" ht="17.25" x14ac:dyDescent="0.2">
      <c r="A29" s="133"/>
      <c r="B29" s="147"/>
      <c r="O29" s="134"/>
    </row>
    <row r="30" spans="1:15" ht="17.25" x14ac:dyDescent="0.2">
      <c r="A30" s="148" t="s">
        <v>215</v>
      </c>
      <c r="B30" s="140"/>
      <c r="O30" s="134"/>
    </row>
    <row r="31" spans="1:15" x14ac:dyDescent="0.2">
      <c r="A31" s="149" t="s">
        <v>216</v>
      </c>
      <c r="B31" s="139"/>
      <c r="O31" s="134"/>
    </row>
    <row r="32" spans="1:15" x14ac:dyDescent="0.2">
      <c r="A32" s="149" t="s">
        <v>253</v>
      </c>
      <c r="B32" s="140"/>
      <c r="O32" s="134"/>
    </row>
    <row r="33" spans="1:15" x14ac:dyDescent="0.2">
      <c r="A33" s="149" t="s">
        <v>254</v>
      </c>
      <c r="B33" s="139"/>
      <c r="O33" s="134"/>
    </row>
    <row r="34" spans="1:15" x14ac:dyDescent="0.2">
      <c r="A34" s="150" t="s">
        <v>255</v>
      </c>
      <c r="B34" s="139"/>
      <c r="O34" s="134"/>
    </row>
    <row r="35" spans="1:15" x14ac:dyDescent="0.2">
      <c r="A35" s="133"/>
      <c r="B35" s="140"/>
      <c r="O35" s="134"/>
    </row>
    <row r="36" spans="1:15" x14ac:dyDescent="0.2">
      <c r="A36" s="133"/>
      <c r="B36" s="140"/>
      <c r="O36" s="134"/>
    </row>
    <row r="37" spans="1:15" x14ac:dyDescent="0.2">
      <c r="A37" s="151"/>
      <c r="B37" s="142"/>
      <c r="O37" s="134"/>
    </row>
    <row r="38" spans="1:15" x14ac:dyDescent="0.2">
      <c r="A38" s="133"/>
      <c r="B38" s="142"/>
      <c r="O38" s="134"/>
    </row>
    <row r="39" spans="1:15" ht="15" thickBot="1" x14ac:dyDescent="0.25">
      <c r="A39" s="152"/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5"/>
    </row>
    <row r="40" spans="1:15" x14ac:dyDescent="0.2">
      <c r="B40" s="140"/>
    </row>
    <row r="41" spans="1:15" x14ac:dyDescent="0.2">
      <c r="B41" s="142"/>
    </row>
    <row r="42" spans="1:15" x14ac:dyDescent="0.2">
      <c r="B42" s="156"/>
    </row>
    <row r="43" spans="1:15" x14ac:dyDescent="0.2">
      <c r="B43" s="142"/>
    </row>
    <row r="44" spans="1:15" x14ac:dyDescent="0.2">
      <c r="B44" s="142"/>
    </row>
  </sheetData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1E0B-8E45-4284-9980-6CA812425727}">
  <sheetPr>
    <tabColor theme="1" tint="0.499984740745262"/>
    <pageSetUpPr fitToPage="1"/>
  </sheetPr>
  <dimension ref="A1:I28"/>
  <sheetViews>
    <sheetView showGridLines="0" workbookViewId="0">
      <selection sqref="A1:I1"/>
    </sheetView>
  </sheetViews>
  <sheetFormatPr baseColWidth="10" defaultRowHeight="15" x14ac:dyDescent="0.25"/>
  <cols>
    <col min="1" max="1" width="9.42578125" style="111" customWidth="1"/>
    <col min="2" max="2" width="22.42578125" style="111" customWidth="1"/>
    <col min="3" max="3" width="14.28515625" style="110" customWidth="1"/>
    <col min="4" max="4" width="22.42578125" style="111" customWidth="1"/>
    <col min="5" max="5" width="14.28515625" style="110" customWidth="1"/>
    <col min="6" max="6" width="22.28515625" style="110" customWidth="1"/>
    <col min="7" max="7" width="11.5703125" style="111" bestFit="1" customWidth="1"/>
    <col min="8" max="8" width="20.5703125" style="111" bestFit="1" customWidth="1"/>
    <col min="9" max="9" width="9.42578125" style="111" customWidth="1"/>
    <col min="10" max="10" width="8.140625" style="111" bestFit="1" customWidth="1"/>
    <col min="11" max="11" width="17" style="111" bestFit="1" customWidth="1"/>
    <col min="12" max="17" width="11.42578125" style="111"/>
    <col min="18" max="18" width="21" style="111" bestFit="1" customWidth="1"/>
    <col min="19" max="19" width="8.140625" style="111" bestFit="1" customWidth="1"/>
    <col min="20" max="16384" width="11.42578125" style="111"/>
  </cols>
  <sheetData>
    <row r="1" spans="1:9" ht="46.5" x14ac:dyDescent="0.7">
      <c r="A1" s="162" t="s">
        <v>231</v>
      </c>
      <c r="B1" s="162"/>
      <c r="C1" s="162"/>
      <c r="D1" s="162"/>
      <c r="E1" s="162"/>
      <c r="F1" s="162"/>
      <c r="G1" s="162"/>
      <c r="H1" s="162"/>
      <c r="I1" s="162"/>
    </row>
    <row r="3" spans="1:9" s="112" customFormat="1" ht="90.75" customHeight="1" x14ac:dyDescent="0.25">
      <c r="B3" s="123">
        <f>+COUNTA(Parc_Auto[[ Propriétaire ]])</f>
        <v>10</v>
      </c>
      <c r="C3" s="113"/>
      <c r="D3" s="123">
        <f>+COUNTA(Parc_Auto[[ Loueur ]])</f>
        <v>5</v>
      </c>
      <c r="E3" s="113"/>
      <c r="F3" s="124">
        <f>+AVERAGE(Parc_Auto[[ CO2 ]])</f>
        <v>113.9</v>
      </c>
      <c r="H3" s="111"/>
    </row>
    <row r="4" spans="1:9" ht="30" x14ac:dyDescent="0.25">
      <c r="B4" s="125" t="s">
        <v>30</v>
      </c>
      <c r="C4" s="127"/>
      <c r="D4" s="125" t="s">
        <v>31</v>
      </c>
      <c r="E4" s="127"/>
      <c r="F4" s="126" t="s">
        <v>205</v>
      </c>
      <c r="G4" s="128"/>
    </row>
    <row r="5" spans="1:9" ht="16.5" customHeight="1" x14ac:dyDescent="0.25">
      <c r="B5" s="115"/>
      <c r="C5" s="116"/>
      <c r="D5" s="115"/>
      <c r="E5" s="116"/>
    </row>
    <row r="6" spans="1:9" ht="16.5" customHeight="1" x14ac:dyDescent="0.25"/>
    <row r="7" spans="1:9" ht="24.75" customHeight="1" x14ac:dyDescent="0.25">
      <c r="B7" s="115"/>
      <c r="C7" s="116"/>
      <c r="D7" s="115"/>
      <c r="E7" s="160" t="s">
        <v>246</v>
      </c>
      <c r="F7" s="160"/>
      <c r="G7" s="160"/>
      <c r="H7" s="160"/>
    </row>
    <row r="8" spans="1:9" ht="16.5" customHeight="1" x14ac:dyDescent="0.25">
      <c r="E8" s="118"/>
    </row>
    <row r="9" spans="1:9" x14ac:dyDescent="0.25">
      <c r="B9" s="115"/>
      <c r="C9" s="116"/>
      <c r="D9" s="115"/>
      <c r="E9" s="111" t="s">
        <v>241</v>
      </c>
      <c r="F9" s="111" t="s">
        <v>240</v>
      </c>
    </row>
    <row r="10" spans="1:9" ht="16.5" customHeight="1" x14ac:dyDescent="0.25"/>
    <row r="11" spans="1:9" x14ac:dyDescent="0.25">
      <c r="B11" s="117"/>
      <c r="C11" s="118"/>
      <c r="D11" s="117"/>
      <c r="E11" s="110" t="s">
        <v>242</v>
      </c>
      <c r="F11" s="111" t="s">
        <v>39</v>
      </c>
      <c r="G11" s="111" t="s">
        <v>243</v>
      </c>
      <c r="H11" s="111" t="s">
        <v>210</v>
      </c>
      <c r="I11"/>
    </row>
    <row r="12" spans="1:9" x14ac:dyDescent="0.25">
      <c r="B12" s="115"/>
      <c r="C12" s="119"/>
      <c r="D12" s="115"/>
      <c r="E12" s="110" t="s">
        <v>198</v>
      </c>
      <c r="F12" s="111" t="s">
        <v>162</v>
      </c>
      <c r="G12" s="111">
        <v>6</v>
      </c>
      <c r="H12" s="131">
        <v>4660</v>
      </c>
      <c r="I12"/>
    </row>
    <row r="13" spans="1:9" x14ac:dyDescent="0.25">
      <c r="B13" s="115"/>
      <c r="C13" s="119"/>
      <c r="D13" s="115"/>
      <c r="E13"/>
      <c r="F13"/>
      <c r="G13"/>
      <c r="H13"/>
      <c r="I13"/>
    </row>
    <row r="14" spans="1:9" x14ac:dyDescent="0.25">
      <c r="B14" s="115"/>
      <c r="C14" s="114"/>
      <c r="D14" s="115"/>
      <c r="E14"/>
      <c r="F14"/>
      <c r="G14"/>
      <c r="H14"/>
      <c r="I14"/>
    </row>
    <row r="15" spans="1:9" x14ac:dyDescent="0.25">
      <c r="B15" s="120"/>
      <c r="C15" s="121"/>
      <c r="D15" s="120"/>
      <c r="E15"/>
      <c r="F15"/>
      <c r="G15"/>
      <c r="H15"/>
      <c r="I15"/>
    </row>
    <row r="16" spans="1:9" x14ac:dyDescent="0.25">
      <c r="B16" s="115"/>
      <c r="C16" s="119"/>
      <c r="D16" s="115"/>
      <c r="E16"/>
      <c r="F16"/>
      <c r="G16"/>
      <c r="H16"/>
      <c r="I16"/>
    </row>
    <row r="17" spans="2:9" x14ac:dyDescent="0.25">
      <c r="B17" s="115"/>
      <c r="C17" s="119"/>
      <c r="D17" s="115"/>
      <c r="E17"/>
      <c r="F17"/>
      <c r="G17"/>
      <c r="H17"/>
      <c r="I17"/>
    </row>
    <row r="18" spans="2:9" x14ac:dyDescent="0.25">
      <c r="B18" s="115"/>
      <c r="C18" s="122"/>
      <c r="D18" s="115"/>
      <c r="E18"/>
      <c r="F18"/>
      <c r="G18"/>
      <c r="H18"/>
      <c r="I18"/>
    </row>
    <row r="19" spans="2:9" x14ac:dyDescent="0.25">
      <c r="B19" s="117"/>
      <c r="C19" s="118"/>
      <c r="D19" s="117"/>
      <c r="E19"/>
      <c r="F19"/>
      <c r="G19"/>
      <c r="H19"/>
      <c r="I19"/>
    </row>
    <row r="20" spans="2:9" x14ac:dyDescent="0.25">
      <c r="B20" s="115"/>
      <c r="C20" s="122"/>
      <c r="D20" s="115"/>
      <c r="E20"/>
      <c r="F20"/>
      <c r="G20"/>
      <c r="H20"/>
      <c r="I20"/>
    </row>
    <row r="21" spans="2:9" x14ac:dyDescent="0.25">
      <c r="E21"/>
      <c r="F21"/>
      <c r="G21"/>
      <c r="H21"/>
      <c r="I21"/>
    </row>
    <row r="22" spans="2:9" x14ac:dyDescent="0.25">
      <c r="E22"/>
      <c r="F22"/>
      <c r="G22"/>
      <c r="H22"/>
      <c r="I22"/>
    </row>
    <row r="28" spans="2:9" x14ac:dyDescent="0.25">
      <c r="F28" s="111"/>
    </row>
  </sheetData>
  <mergeCells count="2">
    <mergeCell ref="A1:I1"/>
    <mergeCell ref="E7:H7"/>
  </mergeCells>
  <pageMargins left="0.7" right="0.7" top="0.75" bottom="0.75" header="0.3" footer="0.3"/>
  <pageSetup paperSize="9" scale="88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D481-1B8A-4D16-81D7-33809DB9B943}">
  <sheetPr>
    <tabColor theme="8"/>
  </sheetPr>
  <dimension ref="A1:AZ48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RowHeight="14.25" outlineLevelCol="1" x14ac:dyDescent="0.2"/>
  <cols>
    <col min="1" max="1" width="15.5703125" style="16" customWidth="1"/>
    <col min="2" max="2" width="15.7109375" style="16" bestFit="1" customWidth="1"/>
    <col min="3" max="3" width="15.42578125" style="16" bestFit="1" customWidth="1"/>
    <col min="4" max="4" width="12.140625" style="16" bestFit="1" customWidth="1"/>
    <col min="5" max="5" width="11.85546875" style="16" bestFit="1" customWidth="1"/>
    <col min="6" max="6" width="18.7109375" style="16" bestFit="1" customWidth="1"/>
    <col min="7" max="7" width="15" style="16" bestFit="1" customWidth="1"/>
    <col min="8" max="8" width="16.7109375" style="83" bestFit="1" customWidth="1"/>
    <col min="9" max="9" width="20.7109375" style="19" bestFit="1" customWidth="1"/>
    <col min="10" max="10" width="10.85546875" style="84" bestFit="1" customWidth="1"/>
    <col min="11" max="11" width="9.85546875" style="84" bestFit="1" customWidth="1"/>
    <col min="12" max="12" width="6.85546875" style="81" bestFit="1" customWidth="1"/>
    <col min="13" max="13" width="13.5703125" style="85" bestFit="1" customWidth="1"/>
    <col min="14" max="14" width="11.85546875" style="86" bestFit="1" customWidth="1"/>
    <col min="15" max="16" width="14.42578125" style="85" customWidth="1" outlineLevel="1"/>
    <col min="17" max="17" width="14.42578125" style="10" customWidth="1" outlineLevel="1"/>
    <col min="18" max="18" width="14.42578125" style="12" customWidth="1" outlineLevel="1"/>
    <col min="19" max="19" width="9" style="12" bestFit="1" customWidth="1"/>
    <col min="20" max="20" width="12.5703125" style="12" bestFit="1" customWidth="1"/>
    <col min="21" max="21" width="12.85546875" style="13" bestFit="1" customWidth="1" outlineLevel="1"/>
    <col min="22" max="22" width="14.5703125" style="14" bestFit="1" customWidth="1" outlineLevel="1"/>
    <col min="23" max="23" width="15.85546875" style="10" bestFit="1" customWidth="1"/>
    <col min="24" max="24" width="14" style="10" bestFit="1" customWidth="1"/>
    <col min="25" max="25" width="7.7109375" style="10" bestFit="1" customWidth="1"/>
    <col min="26" max="26" width="11.7109375" style="10" bestFit="1" customWidth="1"/>
    <col min="27" max="27" width="15.28515625" style="10" bestFit="1" customWidth="1"/>
    <col min="28" max="28" width="3.85546875" style="10" bestFit="1" customWidth="1"/>
    <col min="29" max="30" width="7.85546875" style="16" customWidth="1"/>
    <col min="31" max="31" width="15.28515625" style="17" bestFit="1" customWidth="1"/>
    <col min="32" max="32" width="15.28515625" style="17" customWidth="1"/>
    <col min="33" max="33" width="12.7109375" style="17" bestFit="1" customWidth="1"/>
    <col min="34" max="34" width="15.28515625" style="17" customWidth="1"/>
    <col min="35" max="35" width="16.7109375" style="17" bestFit="1" customWidth="1"/>
    <col min="36" max="36" width="14" style="18" bestFit="1" customWidth="1"/>
    <col min="37" max="37" width="11.5703125" style="108" bestFit="1" customWidth="1"/>
    <col min="38" max="38" width="13.140625" style="10" bestFit="1" customWidth="1"/>
    <col min="39" max="40" width="13.140625" style="10" customWidth="1"/>
    <col min="41" max="41" width="16.42578125" style="16" bestFit="1" customWidth="1"/>
    <col min="42" max="42" width="17.42578125" style="16" bestFit="1" customWidth="1"/>
    <col min="43" max="43" width="7.7109375" style="13" bestFit="1" customWidth="1"/>
    <col min="44" max="44" width="16.140625" style="16" bestFit="1" customWidth="1"/>
    <col min="45" max="45" width="13.7109375" style="88" bestFit="1" customWidth="1"/>
    <col min="46" max="46" width="13" style="10" bestFit="1" customWidth="1"/>
    <col min="47" max="47" width="11" style="10" bestFit="1" customWidth="1"/>
    <col min="48" max="48" width="18.42578125" style="16" bestFit="1" customWidth="1"/>
    <col min="49" max="49" width="16.28515625" style="16" bestFit="1" customWidth="1"/>
    <col min="50" max="50" width="16.28515625" style="16" customWidth="1"/>
    <col min="51" max="51" width="21.140625" style="16" bestFit="1" customWidth="1"/>
    <col min="52" max="52" width="14.28515625" style="16" bestFit="1" customWidth="1"/>
    <col min="53" max="53" width="22.140625" style="16" bestFit="1" customWidth="1"/>
    <col min="54" max="54" width="20.28515625" style="16" customWidth="1"/>
    <col min="55" max="16384" width="11.42578125" style="16"/>
  </cols>
  <sheetData>
    <row r="1" spans="1:52" ht="23.25" x14ac:dyDescent="0.25">
      <c r="A1" s="169" t="s">
        <v>4</v>
      </c>
      <c r="B1" s="5"/>
      <c r="C1" s="6" t="s">
        <v>32</v>
      </c>
      <c r="D1" s="5"/>
      <c r="E1" s="5"/>
      <c r="F1" s="5"/>
      <c r="G1" s="5"/>
      <c r="H1" s="7"/>
      <c r="I1" s="8">
        <f ca="1">+TODAY()</f>
        <v>45923</v>
      </c>
      <c r="J1" s="5"/>
      <c r="K1" s="5"/>
      <c r="L1" s="9"/>
      <c r="M1" s="10"/>
      <c r="N1" s="11"/>
      <c r="O1" s="10"/>
      <c r="P1" s="12"/>
      <c r="Q1" s="12"/>
      <c r="S1" s="13"/>
      <c r="T1" s="14"/>
      <c r="U1" s="15">
        <f ca="1">+TODAY()</f>
        <v>45923</v>
      </c>
      <c r="V1" s="10"/>
      <c r="AA1" s="16"/>
      <c r="AB1" s="17"/>
      <c r="AC1" s="17"/>
      <c r="AD1" s="17"/>
      <c r="AE1" s="13"/>
      <c r="AF1" s="13"/>
      <c r="AG1" s="13"/>
      <c r="AH1" s="13"/>
      <c r="AI1" s="13"/>
      <c r="AK1" s="18"/>
      <c r="AL1" s="16"/>
      <c r="AM1" s="16"/>
      <c r="AN1" s="16"/>
      <c r="AR1" s="10"/>
      <c r="AS1" s="10"/>
      <c r="AT1" s="16"/>
      <c r="AU1" s="16"/>
    </row>
    <row r="2" spans="1:52" ht="18" customHeight="1" x14ac:dyDescent="0.25">
      <c r="D2" s="5"/>
      <c r="E2" s="5"/>
      <c r="F2" s="5"/>
      <c r="G2" s="5"/>
      <c r="H2" s="7"/>
      <c r="J2" s="5"/>
      <c r="K2" s="5"/>
      <c r="L2" s="17"/>
      <c r="M2" s="5"/>
      <c r="N2" s="5"/>
      <c r="O2" s="5"/>
      <c r="P2" s="5"/>
      <c r="Q2" s="12"/>
      <c r="S2" s="13"/>
      <c r="T2" s="14"/>
      <c r="U2" s="10"/>
      <c r="V2" s="10"/>
      <c r="AA2" s="16"/>
      <c r="AB2" s="17"/>
      <c r="AC2" s="17"/>
      <c r="AD2" s="17"/>
      <c r="AE2" s="13"/>
      <c r="AF2" s="13"/>
      <c r="AG2" s="13"/>
      <c r="AH2" s="13"/>
      <c r="AI2" s="13"/>
      <c r="AK2" s="18"/>
      <c r="AL2" s="16"/>
      <c r="AM2" s="16"/>
      <c r="AN2" s="16"/>
      <c r="AR2" s="10"/>
      <c r="AS2" s="10" t="s">
        <v>232</v>
      </c>
      <c r="AT2" s="16"/>
      <c r="AU2" s="16"/>
    </row>
    <row r="3" spans="1:52" s="42" customFormat="1" ht="64.5" x14ac:dyDescent="0.25">
      <c r="A3" s="106" t="s">
        <v>238</v>
      </c>
      <c r="B3" s="20" t="s">
        <v>38</v>
      </c>
      <c r="C3" s="20" t="s">
        <v>39</v>
      </c>
      <c r="D3" s="20" t="s">
        <v>40</v>
      </c>
      <c r="E3" s="20" t="s">
        <v>41</v>
      </c>
      <c r="F3" s="20" t="s">
        <v>42</v>
      </c>
      <c r="G3" s="20" t="s">
        <v>43</v>
      </c>
      <c r="H3" s="21" t="s">
        <v>44</v>
      </c>
      <c r="I3" s="22" t="s">
        <v>45</v>
      </c>
      <c r="J3" s="21" t="s">
        <v>46</v>
      </c>
      <c r="K3" s="21" t="s">
        <v>47</v>
      </c>
      <c r="L3" s="23" t="s">
        <v>48</v>
      </c>
      <c r="M3" s="24" t="s">
        <v>49</v>
      </c>
      <c r="N3" s="25" t="s">
        <v>50</v>
      </c>
      <c r="O3" s="24" t="s">
        <v>51</v>
      </c>
      <c r="P3" s="26" t="s">
        <v>52</v>
      </c>
      <c r="Q3" s="26" t="s">
        <v>53</v>
      </c>
      <c r="R3" s="26" t="s">
        <v>54</v>
      </c>
      <c r="S3" s="27" t="s">
        <v>55</v>
      </c>
      <c r="T3" s="28" t="s">
        <v>56</v>
      </c>
      <c r="U3" s="29" t="s">
        <v>57</v>
      </c>
      <c r="V3" s="29" t="s">
        <v>58</v>
      </c>
      <c r="W3" s="29" t="s">
        <v>59</v>
      </c>
      <c r="X3" s="30" t="s">
        <v>233</v>
      </c>
      <c r="Y3" s="31" t="s">
        <v>60</v>
      </c>
      <c r="Z3" s="32" t="s">
        <v>61</v>
      </c>
      <c r="AA3" s="33" t="s">
        <v>62</v>
      </c>
      <c r="AB3" s="34" t="s">
        <v>63</v>
      </c>
      <c r="AC3" s="35" t="s">
        <v>64</v>
      </c>
      <c r="AD3" s="35" t="s">
        <v>239</v>
      </c>
      <c r="AE3" s="36" t="s">
        <v>65</v>
      </c>
      <c r="AF3" s="36" t="s">
        <v>234</v>
      </c>
      <c r="AG3" s="36" t="s">
        <v>235</v>
      </c>
      <c r="AH3" s="36" t="s">
        <v>236</v>
      </c>
      <c r="AI3" s="36" t="s">
        <v>237</v>
      </c>
      <c r="AJ3" s="37" t="s">
        <v>66</v>
      </c>
      <c r="AK3" s="37" t="s">
        <v>67</v>
      </c>
      <c r="AL3" s="33" t="s">
        <v>68</v>
      </c>
      <c r="AM3" s="101" t="s">
        <v>203</v>
      </c>
      <c r="AN3" s="101" t="s">
        <v>204</v>
      </c>
      <c r="AO3" s="38" t="s">
        <v>69</v>
      </c>
      <c r="AP3" s="38" t="s">
        <v>70</v>
      </c>
      <c r="AQ3" s="39" t="s">
        <v>71</v>
      </c>
      <c r="AR3" s="40" t="s">
        <v>72</v>
      </c>
      <c r="AS3" s="40" t="s">
        <v>73</v>
      </c>
      <c r="AT3" s="38" t="s">
        <v>74</v>
      </c>
      <c r="AU3" s="38" t="s">
        <v>75</v>
      </c>
      <c r="AV3" s="38" t="s">
        <v>208</v>
      </c>
      <c r="AW3" s="107" t="s">
        <v>76</v>
      </c>
      <c r="AX3" s="107" t="s">
        <v>209</v>
      </c>
      <c r="AY3" s="41" t="s">
        <v>193</v>
      </c>
      <c r="AZ3" s="41" t="s">
        <v>77</v>
      </c>
    </row>
    <row r="4" spans="1:52" s="43" customFormat="1" ht="11.25" x14ac:dyDescent="0.2">
      <c r="A4" s="43" t="s">
        <v>156</v>
      </c>
      <c r="B4" s="43" t="s">
        <v>78</v>
      </c>
      <c r="C4" s="43" t="s">
        <v>158</v>
      </c>
      <c r="D4" s="43" t="s">
        <v>79</v>
      </c>
      <c r="E4" s="43" t="s">
        <v>80</v>
      </c>
      <c r="F4" s="43" t="s">
        <v>177</v>
      </c>
      <c r="G4" s="43">
        <v>1234567</v>
      </c>
      <c r="H4" s="44" t="s">
        <v>178</v>
      </c>
      <c r="I4" s="45" t="s">
        <v>81</v>
      </c>
      <c r="J4" s="46" t="s">
        <v>82</v>
      </c>
      <c r="K4" s="46" t="s">
        <v>83</v>
      </c>
      <c r="L4" s="103">
        <v>95</v>
      </c>
      <c r="M4" s="47" t="s">
        <v>156</v>
      </c>
      <c r="N4" s="48" t="s">
        <v>167</v>
      </c>
      <c r="O4" s="47" t="s">
        <v>84</v>
      </c>
      <c r="P4" s="49">
        <v>580</v>
      </c>
      <c r="Q4" s="49">
        <v>500</v>
      </c>
      <c r="R4" s="49">
        <v>150</v>
      </c>
      <c r="S4" s="50">
        <v>65200</v>
      </c>
      <c r="T4" s="51">
        <v>45297</v>
      </c>
      <c r="U4" s="52">
        <v>43833</v>
      </c>
      <c r="V4" s="52">
        <v>45660</v>
      </c>
      <c r="W4" s="52">
        <f>IF(Parc_Auto[[#This Row],[ Dernier CT ]]="","",DATE(YEAR(V4)+2,MONTH(V4),DAY(V4)))</f>
        <v>46390</v>
      </c>
      <c r="X4" s="53" t="s">
        <v>157</v>
      </c>
      <c r="Y4" s="48" t="s">
        <v>2</v>
      </c>
      <c r="Z4" s="48" t="s">
        <v>188</v>
      </c>
      <c r="AA4" s="48" t="s">
        <v>86</v>
      </c>
      <c r="AB4" s="54">
        <v>60</v>
      </c>
      <c r="AC4" s="55">
        <f ca="1">IF(Parc_Auto[[#This Row],[ Durée (mois) ]]="","",Parc_Auto[[#This Row],[ Durée (mois) ]]-(DATEDIF(Parc_Auto[[#This Row],[ Début loc. ]],TODAY(),"m")))</f>
        <v>31</v>
      </c>
      <c r="AD4" s="55" t="str">
        <f ca="1">+IF(Parc_Auto[[#This Row],[ Durée (mois) ]]="","",IF(Parc_Auto[[#This Row],[ Restant (mois) ]]&lt;7,"Oui","Non"))</f>
        <v>Non</v>
      </c>
      <c r="AE4" s="55">
        <v>100000</v>
      </c>
      <c r="AF4" s="55">
        <v>60000</v>
      </c>
      <c r="AG4" s="109">
        <v>45723</v>
      </c>
      <c r="AH4" s="55">
        <v>0.05</v>
      </c>
      <c r="AI4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4" s="53">
        <v>45017</v>
      </c>
      <c r="AK4" s="53">
        <f>+IF(Parc_Auto[[#This Row],[ Début loc. ]]="","",EDATE(Parc_Auto[[#This Row],[ Début loc. ]],Parc_Auto[[#This Row],[ Durée (mois) ]]))</f>
        <v>46844</v>
      </c>
      <c r="AL4" s="57">
        <v>250</v>
      </c>
      <c r="AM4" s="57">
        <v>10</v>
      </c>
      <c r="AN4" s="57">
        <v>10</v>
      </c>
      <c r="AO4" s="58" t="s">
        <v>191</v>
      </c>
      <c r="AP4" s="59" t="s">
        <v>87</v>
      </c>
      <c r="AQ4" s="50">
        <v>24</v>
      </c>
      <c r="AR4" s="53">
        <v>44927</v>
      </c>
      <c r="AS4" s="53">
        <f>+IF(Parc_Auto[[#This Row],[ Début maint. ]]="","",EDATE(Parc_Auto[[#This Row],[ Début maint. ]],Parc_Auto[[#This Row],[ Durée maint. ]]))</f>
        <v>45658</v>
      </c>
      <c r="AT4" s="50">
        <v>1250</v>
      </c>
      <c r="AU4" s="50">
        <v>80000</v>
      </c>
      <c r="AV4" s="60">
        <v>60</v>
      </c>
      <c r="AW4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4320</v>
      </c>
      <c r="AX4" s="60">
        <v>30000</v>
      </c>
      <c r="AY4" s="43" t="s">
        <v>88</v>
      </c>
      <c r="AZ4" s="43" t="s">
        <v>89</v>
      </c>
    </row>
    <row r="5" spans="1:52" s="43" customFormat="1" ht="11.25" x14ac:dyDescent="0.2">
      <c r="A5" s="43" t="s">
        <v>33</v>
      </c>
      <c r="B5" s="43" t="s">
        <v>37</v>
      </c>
      <c r="C5" s="43" t="s">
        <v>155</v>
      </c>
      <c r="D5" s="43" t="s">
        <v>90</v>
      </c>
      <c r="E5" s="43">
        <v>3008</v>
      </c>
      <c r="F5" s="43" t="s">
        <v>194</v>
      </c>
      <c r="G5" s="43">
        <v>1234567</v>
      </c>
      <c r="H5" s="44" t="s">
        <v>179</v>
      </c>
      <c r="I5" s="45" t="s">
        <v>91</v>
      </c>
      <c r="J5" s="46" t="s">
        <v>82</v>
      </c>
      <c r="K5" s="46" t="s">
        <v>92</v>
      </c>
      <c r="L5" s="103">
        <v>105</v>
      </c>
      <c r="M5" s="47" t="s">
        <v>156</v>
      </c>
      <c r="N5" s="48" t="s">
        <v>168</v>
      </c>
      <c r="O5" s="47" t="s">
        <v>93</v>
      </c>
      <c r="P5" s="49">
        <v>710</v>
      </c>
      <c r="Q5" s="49">
        <v>600</v>
      </c>
      <c r="R5" s="49">
        <v>200</v>
      </c>
      <c r="S5" s="50">
        <v>52300</v>
      </c>
      <c r="T5" s="51">
        <v>45460</v>
      </c>
      <c r="U5" s="52">
        <v>44034</v>
      </c>
      <c r="V5" s="52">
        <v>45495</v>
      </c>
      <c r="W5" s="52">
        <f>IF(Parc_Auto[[#This Row],[ Dernier CT ]]="","",DATE(YEAR(V5)+2,MONTH(V5),DAY(V5)))</f>
        <v>46225</v>
      </c>
      <c r="X5" s="52">
        <v>46223</v>
      </c>
      <c r="Y5" s="48" t="s">
        <v>20</v>
      </c>
      <c r="Z5" s="48"/>
      <c r="AA5" s="48"/>
      <c r="AB5" s="54"/>
      <c r="AC5" s="55"/>
      <c r="AD5" s="55" t="str">
        <f>+IF(Parc_Auto[[#This Row],[ Durée (mois) ]]="","",IF(Parc_Auto[[#This Row],[ Restant (mois) ]]&lt;7,"Oui","Non"))</f>
        <v/>
      </c>
      <c r="AE5" s="55"/>
      <c r="AF5" s="55">
        <v>35000</v>
      </c>
      <c r="AG5" s="109">
        <v>45723</v>
      </c>
      <c r="AH5" s="55"/>
      <c r="AI5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5" s="53"/>
      <c r="AK5" s="53" t="str">
        <f>+IF(Parc_Auto[[#This Row],[ Début loc. ]]="","",EDATE(Parc_Auto[[#This Row],[ Début loc. ]],Parc_Auto[[#This Row],[ Durée (mois) ]]))</f>
        <v/>
      </c>
      <c r="AL5" s="57"/>
      <c r="AM5" s="57">
        <v>10</v>
      </c>
      <c r="AN5" s="57">
        <v>10</v>
      </c>
      <c r="AO5" s="58"/>
      <c r="AP5" s="59"/>
      <c r="AQ5" s="50"/>
      <c r="AR5" s="53"/>
      <c r="AS5" s="53" t="str">
        <f>+IF(Parc_Auto[[#This Row],[ Début maint. ]]="","",EDATE(Parc_Auto[[#This Row],[ Début maint. ]],Parc_Auto[[#This Row],[ Durée maint. ]]))</f>
        <v/>
      </c>
      <c r="AT5" s="50"/>
      <c r="AU5" s="50"/>
      <c r="AV5" s="60"/>
      <c r="AW5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730</v>
      </c>
      <c r="AX5" s="60">
        <v>30000</v>
      </c>
      <c r="AY5" s="43" t="s">
        <v>94</v>
      </c>
      <c r="AZ5" s="43" t="s">
        <v>95</v>
      </c>
    </row>
    <row r="6" spans="1:52" s="43" customFormat="1" ht="11.25" x14ac:dyDescent="0.2">
      <c r="A6" s="43" t="s">
        <v>33</v>
      </c>
      <c r="B6" s="43" t="s">
        <v>96</v>
      </c>
      <c r="C6" s="43" t="s">
        <v>159</v>
      </c>
      <c r="D6" s="43" t="s">
        <v>97</v>
      </c>
      <c r="E6" s="43" t="s">
        <v>98</v>
      </c>
      <c r="F6" s="43" t="s">
        <v>195</v>
      </c>
      <c r="G6" s="43">
        <v>1234567</v>
      </c>
      <c r="H6" s="44" t="s">
        <v>180</v>
      </c>
      <c r="I6" s="45" t="s">
        <v>99</v>
      </c>
      <c r="J6" s="46" t="s">
        <v>100</v>
      </c>
      <c r="K6" s="46" t="s">
        <v>83</v>
      </c>
      <c r="L6" s="103">
        <v>110</v>
      </c>
      <c r="M6" s="47" t="s">
        <v>156</v>
      </c>
      <c r="N6" s="48" t="s">
        <v>169</v>
      </c>
      <c r="O6" s="47" t="s">
        <v>101</v>
      </c>
      <c r="P6" s="49">
        <v>650</v>
      </c>
      <c r="Q6" s="49">
        <v>400</v>
      </c>
      <c r="R6" s="49">
        <v>150</v>
      </c>
      <c r="S6" s="50">
        <v>81200</v>
      </c>
      <c r="T6" s="51">
        <v>45297</v>
      </c>
      <c r="U6" s="52">
        <v>43718</v>
      </c>
      <c r="V6" s="52">
        <v>45545</v>
      </c>
      <c r="W6" s="52">
        <f>IF(Parc_Auto[[#This Row],[ Dernier CT ]]="","",DATE(YEAR(V6)+2,MONTH(V6),DAY(V6)))</f>
        <v>46275</v>
      </c>
      <c r="X6" s="53" t="s">
        <v>157</v>
      </c>
      <c r="Y6" s="48" t="s">
        <v>2</v>
      </c>
      <c r="Z6" s="48" t="s">
        <v>188</v>
      </c>
      <c r="AA6" s="48" t="s">
        <v>102</v>
      </c>
      <c r="AB6" s="54">
        <v>60</v>
      </c>
      <c r="AC6" s="55">
        <f ca="1">IF(Parc_Auto[[#This Row],[ Durée (mois) ]]="","",Parc_Auto[[#This Row],[ Durée (mois) ]]-(DATEDIF(Parc_Auto[[#This Row],[ Début loc. ]],TODAY(),"m")))</f>
        <v>13</v>
      </c>
      <c r="AD6" s="55" t="str">
        <f ca="1">+IF(Parc_Auto[[#This Row],[ Durée (mois) ]]="","",IF(Parc_Auto[[#This Row],[ Restant (mois) ]]&lt;7,"Oui","Non"))</f>
        <v>Non</v>
      </c>
      <c r="AE6" s="55">
        <v>50000</v>
      </c>
      <c r="AF6" s="55">
        <v>25000</v>
      </c>
      <c r="AG6" s="109">
        <v>45723</v>
      </c>
      <c r="AH6" s="55">
        <v>0.05</v>
      </c>
      <c r="AI6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6" s="53">
        <v>44470</v>
      </c>
      <c r="AK6" s="53">
        <f>+IF(Parc_Auto[[#This Row],[ Début loc. ]]="","",EDATE(Parc_Auto[[#This Row],[ Début loc. ]],Parc_Auto[[#This Row],[ Durée (mois) ]]))</f>
        <v>46296</v>
      </c>
      <c r="AL6" s="57">
        <v>290</v>
      </c>
      <c r="AM6" s="57">
        <v>10</v>
      </c>
      <c r="AN6" s="57">
        <v>10</v>
      </c>
      <c r="AO6" s="58" t="s">
        <v>191</v>
      </c>
      <c r="AP6" s="59" t="s">
        <v>103</v>
      </c>
      <c r="AQ6" s="50">
        <v>36</v>
      </c>
      <c r="AR6" s="53">
        <v>44206</v>
      </c>
      <c r="AS6" s="53">
        <f>+IF(Parc_Auto[[#This Row],[ Début maint. ]]="","",EDATE(Parc_Auto[[#This Row],[ Début maint. ]],Parc_Auto[[#This Row],[ Durée maint. ]]))</f>
        <v>45301</v>
      </c>
      <c r="AT6" s="50">
        <v>1250</v>
      </c>
      <c r="AU6" s="50">
        <v>112500</v>
      </c>
      <c r="AV6" s="60">
        <v>70</v>
      </c>
      <c r="AW6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4990</v>
      </c>
      <c r="AX6" s="60">
        <v>30000</v>
      </c>
      <c r="AY6" s="43" t="s">
        <v>104</v>
      </c>
      <c r="AZ6" s="43" t="s">
        <v>105</v>
      </c>
    </row>
    <row r="7" spans="1:52" s="43" customFormat="1" ht="11.25" x14ac:dyDescent="0.2">
      <c r="A7" s="43" t="s">
        <v>34</v>
      </c>
      <c r="B7" s="43" t="s">
        <v>37</v>
      </c>
      <c r="C7" s="43" t="s">
        <v>160</v>
      </c>
      <c r="D7" s="43" t="s">
        <v>106</v>
      </c>
      <c r="E7" s="43" t="s">
        <v>107</v>
      </c>
      <c r="F7" s="43" t="s">
        <v>196</v>
      </c>
      <c r="G7" s="43">
        <v>1234567</v>
      </c>
      <c r="H7" s="44" t="s">
        <v>181</v>
      </c>
      <c r="I7" s="45" t="s">
        <v>108</v>
      </c>
      <c r="J7" s="46" t="s">
        <v>82</v>
      </c>
      <c r="K7" s="46" t="s">
        <v>92</v>
      </c>
      <c r="L7" s="103">
        <v>90</v>
      </c>
      <c r="M7" s="47" t="s">
        <v>156</v>
      </c>
      <c r="N7" s="48" t="s">
        <v>170</v>
      </c>
      <c r="O7" s="47" t="s">
        <v>85</v>
      </c>
      <c r="P7" s="49">
        <v>495</v>
      </c>
      <c r="Q7" s="49">
        <v>350</v>
      </c>
      <c r="R7" s="49">
        <v>120</v>
      </c>
      <c r="S7" s="50">
        <v>20500</v>
      </c>
      <c r="T7" s="52">
        <v>45298</v>
      </c>
      <c r="U7" s="52">
        <v>44192</v>
      </c>
      <c r="V7" s="52">
        <v>45653</v>
      </c>
      <c r="W7" s="52">
        <f>IF(Parc_Auto[[#This Row],[ Dernier CT ]]="","",DATE(YEAR(V7)+2,MONTH(V7),DAY(V7)))</f>
        <v>46383</v>
      </c>
      <c r="X7" s="53" t="s">
        <v>157</v>
      </c>
      <c r="Y7" s="48" t="s">
        <v>20</v>
      </c>
      <c r="Z7" s="48"/>
      <c r="AA7" s="48"/>
      <c r="AB7" s="54"/>
      <c r="AC7" s="55"/>
      <c r="AD7" s="55" t="str">
        <f>+IF(Parc_Auto[[#This Row],[ Durée (mois) ]]="","",IF(Parc_Auto[[#This Row],[ Restant (mois) ]]&lt;7,"Oui","Non"))</f>
        <v/>
      </c>
      <c r="AE7" s="55"/>
      <c r="AF7" s="55">
        <v>20000</v>
      </c>
      <c r="AG7" s="109">
        <v>45723</v>
      </c>
      <c r="AH7" s="55"/>
      <c r="AI7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7" s="53"/>
      <c r="AK7" s="53" t="str">
        <f>+IF(Parc_Auto[[#This Row],[ Début loc. ]]="","",EDATE(Parc_Auto[[#This Row],[ Début loc. ]],Parc_Auto[[#This Row],[ Durée (mois) ]]))</f>
        <v/>
      </c>
      <c r="AL7" s="57"/>
      <c r="AM7" s="57">
        <v>10</v>
      </c>
      <c r="AN7" s="57">
        <v>10</v>
      </c>
      <c r="AO7" s="58" t="s">
        <v>191</v>
      </c>
      <c r="AP7" s="59" t="s">
        <v>109</v>
      </c>
      <c r="AQ7" s="50">
        <v>24</v>
      </c>
      <c r="AR7" s="53">
        <v>45292</v>
      </c>
      <c r="AS7" s="53">
        <f>+IF(Parc_Auto[[#This Row],[ Début maint. ]]="","",EDATE(Parc_Auto[[#This Row],[ Début maint. ]],Parc_Auto[[#This Row],[ Durée maint. ]]))</f>
        <v>46023</v>
      </c>
      <c r="AT7" s="50">
        <v>800</v>
      </c>
      <c r="AU7" s="50">
        <v>40500</v>
      </c>
      <c r="AV7" s="60">
        <v>55</v>
      </c>
      <c r="AW7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1175</v>
      </c>
      <c r="AX7" s="60">
        <v>30000</v>
      </c>
      <c r="AY7" s="43" t="s">
        <v>110</v>
      </c>
      <c r="AZ7" s="43" t="s">
        <v>111</v>
      </c>
    </row>
    <row r="8" spans="1:52" s="43" customFormat="1" ht="11.25" x14ac:dyDescent="0.2">
      <c r="A8" s="43" t="s">
        <v>33</v>
      </c>
      <c r="B8" s="43" t="s">
        <v>37</v>
      </c>
      <c r="C8" s="43" t="s">
        <v>161</v>
      </c>
      <c r="D8" s="43" t="s">
        <v>112</v>
      </c>
      <c r="E8" s="43" t="s">
        <v>113</v>
      </c>
      <c r="F8" s="43" t="s">
        <v>197</v>
      </c>
      <c r="G8" s="43">
        <v>1234567</v>
      </c>
      <c r="H8" s="44" t="s">
        <v>182</v>
      </c>
      <c r="I8" s="45" t="s">
        <v>114</v>
      </c>
      <c r="J8" s="46" t="s">
        <v>100</v>
      </c>
      <c r="K8" s="46" t="s">
        <v>83</v>
      </c>
      <c r="L8" s="103">
        <v>122</v>
      </c>
      <c r="M8" s="47" t="s">
        <v>156</v>
      </c>
      <c r="N8" s="48" t="s">
        <v>171</v>
      </c>
      <c r="O8" s="47" t="s">
        <v>115</v>
      </c>
      <c r="P8" s="49">
        <v>880</v>
      </c>
      <c r="Q8" s="49">
        <v>700</v>
      </c>
      <c r="R8" s="49">
        <v>250</v>
      </c>
      <c r="S8" s="50">
        <v>123000</v>
      </c>
      <c r="T8" s="52">
        <v>45298</v>
      </c>
      <c r="U8" s="52">
        <v>44193</v>
      </c>
      <c r="V8" s="52">
        <v>45654</v>
      </c>
      <c r="W8" s="52">
        <f>IF(Parc_Auto[[#This Row],[ Dernier CT ]]="","",DATE(YEAR(V8)+2,MONTH(V8),DAY(V8)))</f>
        <v>46384</v>
      </c>
      <c r="X8" s="53" t="s">
        <v>157</v>
      </c>
      <c r="Y8" s="48" t="s">
        <v>20</v>
      </c>
      <c r="Z8" s="48"/>
      <c r="AA8" s="48"/>
      <c r="AB8" s="54"/>
      <c r="AC8" s="55"/>
      <c r="AD8" s="55" t="str">
        <f>+IF(Parc_Auto[[#This Row],[ Durée (mois) ]]="","",IF(Parc_Auto[[#This Row],[ Restant (mois) ]]&lt;7,"Oui","Non"))</f>
        <v/>
      </c>
      <c r="AE8" s="55"/>
      <c r="AF8" s="55">
        <v>80000</v>
      </c>
      <c r="AG8" s="109">
        <v>45723</v>
      </c>
      <c r="AH8" s="55"/>
      <c r="AI8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8" s="53"/>
      <c r="AK8" s="53" t="str">
        <f>+IF(Parc_Auto[[#This Row],[ Début loc. ]]="","",EDATE(Parc_Auto[[#This Row],[ Début loc. ]],Parc_Auto[[#This Row],[ Durée (mois) ]]))</f>
        <v/>
      </c>
      <c r="AL8" s="57"/>
      <c r="AM8" s="57">
        <v>10</v>
      </c>
      <c r="AN8" s="57">
        <v>10</v>
      </c>
      <c r="AO8" s="58" t="s">
        <v>191</v>
      </c>
      <c r="AP8" s="59" t="s">
        <v>116</v>
      </c>
      <c r="AQ8" s="50">
        <v>12</v>
      </c>
      <c r="AR8" s="53">
        <v>45292</v>
      </c>
      <c r="AS8" s="53">
        <f>+IF(Parc_Auto[[#This Row],[ Début maint. ]]="","",EDATE(Parc_Auto[[#This Row],[ Début maint. ]],Parc_Auto[[#This Row],[ Durée maint. ]]))</f>
        <v>45658</v>
      </c>
      <c r="AT8" s="50">
        <v>1500</v>
      </c>
      <c r="AU8" s="50">
        <v>141000</v>
      </c>
      <c r="AV8" s="60">
        <v>85</v>
      </c>
      <c r="AW8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1920</v>
      </c>
      <c r="AX8" s="60">
        <v>30000</v>
      </c>
      <c r="AY8" s="43" t="s">
        <v>117</v>
      </c>
      <c r="AZ8" s="43" t="s">
        <v>118</v>
      </c>
    </row>
    <row r="9" spans="1:52" s="43" customFormat="1" ht="11.25" x14ac:dyDescent="0.2">
      <c r="A9" s="43" t="s">
        <v>34</v>
      </c>
      <c r="B9" s="43" t="s">
        <v>119</v>
      </c>
      <c r="C9" s="43" t="s">
        <v>162</v>
      </c>
      <c r="D9" s="43" t="s">
        <v>120</v>
      </c>
      <c r="E9" s="43" t="s">
        <v>121</v>
      </c>
      <c r="F9" s="43" t="s">
        <v>198</v>
      </c>
      <c r="G9" s="43">
        <v>1234567</v>
      </c>
      <c r="H9" s="44" t="s">
        <v>183</v>
      </c>
      <c r="I9" s="45" t="s">
        <v>122</v>
      </c>
      <c r="J9" s="46" t="s">
        <v>82</v>
      </c>
      <c r="K9" s="46" t="s">
        <v>123</v>
      </c>
      <c r="L9" s="103">
        <v>117</v>
      </c>
      <c r="M9" s="47" t="s">
        <v>156</v>
      </c>
      <c r="N9" s="48" t="s">
        <v>172</v>
      </c>
      <c r="O9" s="47" t="s">
        <v>93</v>
      </c>
      <c r="P9" s="49">
        <v>620</v>
      </c>
      <c r="Q9" s="49">
        <v>480</v>
      </c>
      <c r="R9" s="49">
        <v>180</v>
      </c>
      <c r="S9" s="50">
        <v>18900</v>
      </c>
      <c r="T9" s="52">
        <v>45298</v>
      </c>
      <c r="U9" s="52">
        <v>44194</v>
      </c>
      <c r="V9" s="52">
        <v>45655</v>
      </c>
      <c r="W9" s="52">
        <f>IF(Parc_Auto[[#This Row],[ Dernier CT ]]="","",DATE(YEAR(V9)+2,MONTH(V9),DAY(V9)))</f>
        <v>46385</v>
      </c>
      <c r="X9" s="53" t="s">
        <v>157</v>
      </c>
      <c r="Y9" s="48" t="s">
        <v>2</v>
      </c>
      <c r="Z9" s="48" t="s">
        <v>188</v>
      </c>
      <c r="AA9" s="48" t="s">
        <v>124</v>
      </c>
      <c r="AB9" s="54">
        <v>36</v>
      </c>
      <c r="AC9" s="55">
        <f ca="1">IF(Parc_Auto[[#This Row],[ Durée (mois) ]]="","",Parc_Auto[[#This Row],[ Durée (mois) ]]-(DATEDIF(Parc_Auto[[#This Row],[ Début loc. ]],TODAY(),"m")))</f>
        <v>4</v>
      </c>
      <c r="AD9" s="55" t="str">
        <f ca="1">+IF(Parc_Auto[[#This Row],[ Durée (mois) ]]="","",IF(Parc_Auto[[#This Row],[ Restant (mois) ]]&lt;7,"Oui","Non"))</f>
        <v>Oui</v>
      </c>
      <c r="AE9" s="55">
        <v>30000</v>
      </c>
      <c r="AF9" s="55">
        <v>35000</v>
      </c>
      <c r="AG9" s="109">
        <v>45723</v>
      </c>
      <c r="AH9" s="55">
        <v>0.05</v>
      </c>
      <c r="AI9" s="55">
        <f>+IF(Parc_Auto[[#This Row],[ KM contrat ]]="","",IF(Parc_Auto[[#This Row],[KM]]&gt;Parc_Auto[[#This Row],[ KM contrat ]],(Parc_Auto[[#This Row],[KM]]-Parc_Auto[[#This Row],[ KM contrat ]])*Parc_Auto[[#This Row],[KM Excendentaire]],""))</f>
        <v>250</v>
      </c>
      <c r="AJ9" s="53">
        <v>44927</v>
      </c>
      <c r="AK9" s="53">
        <f>+IF(Parc_Auto[[#This Row],[ Début loc. ]]="","",EDATE(Parc_Auto[[#This Row],[ Début loc. ]],Parc_Auto[[#This Row],[ Durée (mois) ]]))</f>
        <v>46023</v>
      </c>
      <c r="AL9" s="57">
        <v>270</v>
      </c>
      <c r="AM9" s="57">
        <v>10</v>
      </c>
      <c r="AN9" s="57">
        <v>10</v>
      </c>
      <c r="AO9" s="58" t="s">
        <v>191</v>
      </c>
      <c r="AP9" s="59" t="s">
        <v>109</v>
      </c>
      <c r="AQ9" s="50">
        <v>24</v>
      </c>
      <c r="AR9" s="53">
        <v>45293</v>
      </c>
      <c r="AS9" s="53">
        <f>+IF(Parc_Auto[[#This Row],[ Début maint. ]]="","",EDATE(Parc_Auto[[#This Row],[ Début maint. ]],Parc_Auto[[#This Row],[ Durée maint. ]]))</f>
        <v>46024</v>
      </c>
      <c r="AT9" s="50">
        <v>1000</v>
      </c>
      <c r="AU9" s="50">
        <v>45000</v>
      </c>
      <c r="AV9" s="60">
        <v>65</v>
      </c>
      <c r="AW9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4660</v>
      </c>
      <c r="AX9" s="60">
        <v>30000</v>
      </c>
      <c r="AY9" s="43" t="s">
        <v>125</v>
      </c>
      <c r="AZ9" s="43" t="s">
        <v>126</v>
      </c>
    </row>
    <row r="10" spans="1:52" s="43" customFormat="1" ht="11.25" x14ac:dyDescent="0.2">
      <c r="A10" s="43" t="s">
        <v>35</v>
      </c>
      <c r="B10" s="43" t="s">
        <v>78</v>
      </c>
      <c r="C10" s="43" t="s">
        <v>163</v>
      </c>
      <c r="D10" s="43" t="s">
        <v>127</v>
      </c>
      <c r="E10" s="43" t="s">
        <v>128</v>
      </c>
      <c r="F10" s="43" t="s">
        <v>199</v>
      </c>
      <c r="G10" s="43">
        <v>1234567</v>
      </c>
      <c r="H10" s="44" t="s">
        <v>184</v>
      </c>
      <c r="I10" s="45" t="s">
        <v>129</v>
      </c>
      <c r="J10" s="46" t="s">
        <v>100</v>
      </c>
      <c r="K10" s="46" t="s">
        <v>83</v>
      </c>
      <c r="L10" s="103">
        <v>160</v>
      </c>
      <c r="M10" s="47" t="s">
        <v>156</v>
      </c>
      <c r="N10" s="48" t="s">
        <v>173</v>
      </c>
      <c r="O10" s="47" t="s">
        <v>130</v>
      </c>
      <c r="P10" s="49">
        <v>950</v>
      </c>
      <c r="Q10" s="49">
        <v>850</v>
      </c>
      <c r="R10" s="49">
        <v>300</v>
      </c>
      <c r="S10" s="50">
        <v>98400</v>
      </c>
      <c r="T10" s="52">
        <v>45459</v>
      </c>
      <c r="U10" s="52">
        <v>44195</v>
      </c>
      <c r="V10" s="52">
        <v>45656</v>
      </c>
      <c r="W10" s="52">
        <f>IF(Parc_Auto[[#This Row],[ Dernier CT ]]="","",DATE(YEAR(V10)+2,MONTH(V10),DAY(V10)))</f>
        <v>46386</v>
      </c>
      <c r="X10" s="53" t="s">
        <v>157</v>
      </c>
      <c r="Y10" s="48" t="s">
        <v>2</v>
      </c>
      <c r="Z10" s="48" t="s">
        <v>190</v>
      </c>
      <c r="AA10" s="48" t="s">
        <v>131</v>
      </c>
      <c r="AB10" s="54">
        <v>48</v>
      </c>
      <c r="AC10" s="55">
        <f ca="1">IF(Parc_Auto[[#This Row],[ Durée (mois) ]]="","",Parc_Auto[[#This Row],[ Durée (mois) ]]-(DATEDIF(Parc_Auto[[#This Row],[ Début loc. ]],TODAY(),"m")))</f>
        <v>13</v>
      </c>
      <c r="AD10" s="55" t="str">
        <f ca="1">+IF(Parc_Auto[[#This Row],[ Durée (mois) ]]="","",IF(Parc_Auto[[#This Row],[ Restant (mois) ]]&lt;7,"Oui","Non"))</f>
        <v>Non</v>
      </c>
      <c r="AE10" s="55">
        <v>60000</v>
      </c>
      <c r="AF10" s="55">
        <v>12000</v>
      </c>
      <c r="AG10" s="109">
        <v>45723</v>
      </c>
      <c r="AH10" s="55">
        <v>0.05</v>
      </c>
      <c r="AI10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10" s="53">
        <v>44838</v>
      </c>
      <c r="AK10" s="53">
        <f>+IF(Parc_Auto[[#This Row],[ Début loc. ]]="","",EDATE(Parc_Auto[[#This Row],[ Début loc. ]],Parc_Auto[[#This Row],[ Durée (mois) ]]))</f>
        <v>46299</v>
      </c>
      <c r="AL10" s="57">
        <v>390</v>
      </c>
      <c r="AM10" s="57">
        <v>10</v>
      </c>
      <c r="AN10" s="57">
        <v>10</v>
      </c>
      <c r="AO10" s="58" t="s">
        <v>191</v>
      </c>
      <c r="AP10" s="59" t="s">
        <v>132</v>
      </c>
      <c r="AQ10" s="50">
        <v>36</v>
      </c>
      <c r="AR10" s="53">
        <v>44927</v>
      </c>
      <c r="AS10" s="53">
        <f>+IF(Parc_Auto[[#This Row],[ Début maint. ]]="","",EDATE(Parc_Auto[[#This Row],[ Début maint. ]],Parc_Auto[[#This Row],[ Durée maint. ]]))</f>
        <v>46023</v>
      </c>
      <c r="AT10" s="50">
        <v>1600</v>
      </c>
      <c r="AU10" s="54">
        <v>134400</v>
      </c>
      <c r="AV10" s="61">
        <v>95</v>
      </c>
      <c r="AW10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6790</v>
      </c>
      <c r="AX10" s="60">
        <v>30000</v>
      </c>
      <c r="AY10" s="43" t="s">
        <v>133</v>
      </c>
      <c r="AZ10" s="43" t="s">
        <v>134</v>
      </c>
    </row>
    <row r="11" spans="1:52" s="43" customFormat="1" ht="11.25" x14ac:dyDescent="0.2">
      <c r="A11" s="43" t="s">
        <v>35</v>
      </c>
      <c r="B11" s="43" t="s">
        <v>37</v>
      </c>
      <c r="C11" s="43" t="s">
        <v>164</v>
      </c>
      <c r="D11" s="43" t="s">
        <v>135</v>
      </c>
      <c r="E11" s="43">
        <v>500</v>
      </c>
      <c r="F11" s="43" t="s">
        <v>200</v>
      </c>
      <c r="G11" s="43">
        <v>1234567</v>
      </c>
      <c r="H11" s="44" t="s">
        <v>185</v>
      </c>
      <c r="I11" s="45" t="s">
        <v>136</v>
      </c>
      <c r="J11" s="46" t="s">
        <v>82</v>
      </c>
      <c r="K11" s="46" t="s">
        <v>123</v>
      </c>
      <c r="L11" s="103">
        <v>89</v>
      </c>
      <c r="M11" s="47" t="s">
        <v>156</v>
      </c>
      <c r="N11" s="48" t="s">
        <v>174</v>
      </c>
      <c r="O11" s="47" t="s">
        <v>115</v>
      </c>
      <c r="P11" s="49">
        <v>410</v>
      </c>
      <c r="Q11" s="49">
        <v>250</v>
      </c>
      <c r="R11" s="49">
        <v>100</v>
      </c>
      <c r="S11" s="50">
        <v>15000</v>
      </c>
      <c r="T11" s="52">
        <v>45297</v>
      </c>
      <c r="U11" s="52">
        <v>44196</v>
      </c>
      <c r="V11" s="52">
        <v>45657</v>
      </c>
      <c r="W11" s="52">
        <f>IF(Parc_Auto[[#This Row],[ Dernier CT ]]="","",DATE(YEAR(V11)+2,MONTH(V11),DAY(V11)))</f>
        <v>46387</v>
      </c>
      <c r="X11" s="53" t="s">
        <v>157</v>
      </c>
      <c r="Y11" s="48" t="s">
        <v>20</v>
      </c>
      <c r="Z11" s="48"/>
      <c r="AA11" s="48"/>
      <c r="AB11" s="54"/>
      <c r="AC11" s="55"/>
      <c r="AD11" s="55" t="str">
        <f>+IF(Parc_Auto[[#This Row],[ Durée (mois) ]]="","",IF(Parc_Auto[[#This Row],[ Restant (mois) ]]&lt;7,"Oui","Non"))</f>
        <v/>
      </c>
      <c r="AE11" s="55"/>
      <c r="AF11" s="55">
        <v>15000</v>
      </c>
      <c r="AG11" s="109">
        <v>45723</v>
      </c>
      <c r="AH11" s="55"/>
      <c r="AI11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11" s="53"/>
      <c r="AK11" s="53" t="str">
        <f>+IF(Parc_Auto[[#This Row],[ Début loc. ]]="","",EDATE(Parc_Auto[[#This Row],[ Début loc. ]],Parc_Auto[[#This Row],[ Durée (mois) ]]))</f>
        <v/>
      </c>
      <c r="AL11" s="57"/>
      <c r="AM11" s="57">
        <v>10</v>
      </c>
      <c r="AN11" s="57">
        <v>10</v>
      </c>
      <c r="AO11" s="58"/>
      <c r="AP11" s="59"/>
      <c r="AQ11" s="50"/>
      <c r="AR11" s="53"/>
      <c r="AS11" s="53" t="str">
        <f>+IF(Parc_Auto[[#This Row],[ Début maint. ]]="","",EDATE(Parc_Auto[[#This Row],[ Début maint. ]],Parc_Auto[[#This Row],[ Durée maint. ]]))</f>
        <v/>
      </c>
      <c r="AT11" s="50"/>
      <c r="AU11" s="54"/>
      <c r="AV11" s="61"/>
      <c r="AW11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430</v>
      </c>
      <c r="AX11" s="60">
        <v>30000</v>
      </c>
      <c r="AY11" s="43" t="s">
        <v>137</v>
      </c>
      <c r="AZ11" s="43" t="s">
        <v>138</v>
      </c>
    </row>
    <row r="12" spans="1:52" s="43" customFormat="1" ht="11.25" x14ac:dyDescent="0.2">
      <c r="A12" s="43" t="s">
        <v>34</v>
      </c>
      <c r="B12" s="43" t="s">
        <v>37</v>
      </c>
      <c r="C12" s="43" t="s">
        <v>165</v>
      </c>
      <c r="D12" s="43" t="s">
        <v>139</v>
      </c>
      <c r="E12" s="43" t="s">
        <v>140</v>
      </c>
      <c r="F12" s="43" t="s">
        <v>201</v>
      </c>
      <c r="G12" s="43">
        <v>1234567</v>
      </c>
      <c r="H12" s="44" t="s">
        <v>186</v>
      </c>
      <c r="I12" s="45" t="s">
        <v>141</v>
      </c>
      <c r="J12" s="46" t="s">
        <v>100</v>
      </c>
      <c r="K12" s="46" t="s">
        <v>83</v>
      </c>
      <c r="L12" s="103">
        <v>137</v>
      </c>
      <c r="M12" s="47" t="s">
        <v>156</v>
      </c>
      <c r="N12" s="48" t="s">
        <v>175</v>
      </c>
      <c r="O12" s="47" t="s">
        <v>142</v>
      </c>
      <c r="P12" s="49">
        <v>820</v>
      </c>
      <c r="Q12" s="49">
        <v>600</v>
      </c>
      <c r="R12" s="49">
        <v>230</v>
      </c>
      <c r="S12" s="50">
        <v>76500</v>
      </c>
      <c r="T12" s="52">
        <v>45298</v>
      </c>
      <c r="U12" s="52">
        <v>44197</v>
      </c>
      <c r="V12" s="52">
        <v>45658</v>
      </c>
      <c r="W12" s="52">
        <f>IF(Parc_Auto[[#This Row],[ Dernier CT ]]="","",DATE(YEAR(V12)+2,MONTH(V12),DAY(V12)))</f>
        <v>46388</v>
      </c>
      <c r="X12" s="53" t="s">
        <v>157</v>
      </c>
      <c r="Y12" s="48" t="s">
        <v>20</v>
      </c>
      <c r="Z12" s="48"/>
      <c r="AA12" s="48"/>
      <c r="AB12" s="54"/>
      <c r="AC12" s="55"/>
      <c r="AD12" s="55" t="str">
        <f>+IF(Parc_Auto[[#This Row],[ Durée (mois) ]]="","",IF(Parc_Auto[[#This Row],[ Restant (mois) ]]&lt;7,"Oui","Non"))</f>
        <v/>
      </c>
      <c r="AE12" s="55"/>
      <c r="AF12" s="55">
        <v>20000</v>
      </c>
      <c r="AG12" s="109">
        <v>45723</v>
      </c>
      <c r="AH12" s="55"/>
      <c r="AI12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12" s="53"/>
      <c r="AK12" s="53" t="str">
        <f>+IF(Parc_Auto[[#This Row],[ Début loc. ]]="","",EDATE(Parc_Auto[[#This Row],[ Début loc. ]],Parc_Auto[[#This Row],[ Durée (mois) ]]))</f>
        <v/>
      </c>
      <c r="AL12" s="57"/>
      <c r="AM12" s="57">
        <v>10</v>
      </c>
      <c r="AN12" s="57">
        <v>10</v>
      </c>
      <c r="AO12" s="58" t="s">
        <v>191</v>
      </c>
      <c r="AP12" s="59" t="s">
        <v>143</v>
      </c>
      <c r="AQ12" s="50">
        <v>24</v>
      </c>
      <c r="AR12" s="53">
        <v>44932</v>
      </c>
      <c r="AS12" s="53">
        <f>+IF(Parc_Auto[[#This Row],[ Début maint. ]]="","",EDATE(Parc_Auto[[#This Row],[ Début maint. ]],Parc_Auto[[#This Row],[ Durée maint. ]]))</f>
        <v>45663</v>
      </c>
      <c r="AT12" s="50">
        <v>1300</v>
      </c>
      <c r="AU12" s="54">
        <v>100000</v>
      </c>
      <c r="AV12" s="61">
        <v>78</v>
      </c>
      <c r="AW12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1776</v>
      </c>
      <c r="AX12" s="60">
        <v>30000</v>
      </c>
      <c r="AY12" s="43" t="s">
        <v>144</v>
      </c>
      <c r="AZ12" s="43" t="s">
        <v>145</v>
      </c>
    </row>
    <row r="13" spans="1:52" s="43" customFormat="1" ht="11.25" x14ac:dyDescent="0.2">
      <c r="A13" s="43" t="s">
        <v>156</v>
      </c>
      <c r="B13" s="43" t="s">
        <v>146</v>
      </c>
      <c r="C13" s="43" t="s">
        <v>166</v>
      </c>
      <c r="D13" s="43" t="s">
        <v>147</v>
      </c>
      <c r="E13" s="43" t="s">
        <v>148</v>
      </c>
      <c r="F13" s="43" t="s">
        <v>202</v>
      </c>
      <c r="G13" s="43">
        <v>1234567</v>
      </c>
      <c r="H13" s="44" t="s">
        <v>187</v>
      </c>
      <c r="I13" s="45" t="s">
        <v>149</v>
      </c>
      <c r="J13" s="46" t="s">
        <v>100</v>
      </c>
      <c r="K13" s="46" t="s">
        <v>83</v>
      </c>
      <c r="L13" s="103">
        <v>114</v>
      </c>
      <c r="M13" s="47" t="s">
        <v>156</v>
      </c>
      <c r="N13" s="48" t="s">
        <v>176</v>
      </c>
      <c r="O13" s="47" t="s">
        <v>150</v>
      </c>
      <c r="P13" s="49">
        <v>590</v>
      </c>
      <c r="Q13" s="49">
        <v>450</v>
      </c>
      <c r="R13" s="49">
        <v>140</v>
      </c>
      <c r="S13" s="50">
        <v>89300</v>
      </c>
      <c r="T13" s="52">
        <v>45297</v>
      </c>
      <c r="U13" s="52">
        <v>44198</v>
      </c>
      <c r="V13" s="52">
        <v>45659</v>
      </c>
      <c r="W13" s="52">
        <f>IF(Parc_Auto[[#This Row],[ Dernier CT ]]="","",DATE(YEAR(V13)+2,MONTH(V13),DAY(V13)))</f>
        <v>46389</v>
      </c>
      <c r="X13" s="53" t="s">
        <v>157</v>
      </c>
      <c r="Y13" s="48" t="s">
        <v>2</v>
      </c>
      <c r="Z13" s="48" t="s">
        <v>189</v>
      </c>
      <c r="AA13" s="48" t="s">
        <v>151</v>
      </c>
      <c r="AB13" s="54">
        <v>60</v>
      </c>
      <c r="AC13" s="55">
        <f ca="1">IF(Parc_Auto[[#This Row],[ Durée (mois) ]]="","",Parc_Auto[[#This Row],[ Durée (mois) ]]-(DATEDIF(Parc_Auto[[#This Row],[ Début loc. ]],TODAY(),"m")))</f>
        <v>4</v>
      </c>
      <c r="AD13" s="55" t="str">
        <f ca="1">+IF(Parc_Auto[[#This Row],[ Durée (mois) ]]="","",IF(Parc_Auto[[#This Row],[ Restant (mois) ]]&lt;7,"Oui","Non"))</f>
        <v>Oui</v>
      </c>
      <c r="AE13" s="55">
        <v>50000</v>
      </c>
      <c r="AF13" s="55">
        <v>30000</v>
      </c>
      <c r="AG13" s="109">
        <v>45723</v>
      </c>
      <c r="AH13" s="55">
        <v>0.05</v>
      </c>
      <c r="AI13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13" s="53">
        <v>44205</v>
      </c>
      <c r="AK13" s="53">
        <f>+IF(Parc_Auto[[#This Row],[ Début loc. ]]="","",EDATE(Parc_Auto[[#This Row],[ Début loc. ]],Parc_Auto[[#This Row],[ Durée (mois) ]]))</f>
        <v>46031</v>
      </c>
      <c r="AL13" s="57">
        <v>240</v>
      </c>
      <c r="AM13" s="57">
        <v>10</v>
      </c>
      <c r="AN13" s="57">
        <v>10</v>
      </c>
      <c r="AO13" s="58" t="s">
        <v>191</v>
      </c>
      <c r="AP13" s="59" t="s">
        <v>152</v>
      </c>
      <c r="AQ13" s="50">
        <v>36</v>
      </c>
      <c r="AR13" s="53">
        <v>44205</v>
      </c>
      <c r="AS13" s="53">
        <f>+IF(Parc_Auto[[#This Row],[ Début maint. ]]="","",EDATE(Parc_Auto[[#This Row],[ Début maint. ]],Parc_Auto[[#This Row],[ Durée maint. ]]))</f>
        <v>45300</v>
      </c>
      <c r="AT13" s="50">
        <v>1250</v>
      </c>
      <c r="AU13" s="54">
        <v>113000</v>
      </c>
      <c r="AV13" s="61">
        <v>68</v>
      </c>
      <c r="AW13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4306</v>
      </c>
      <c r="AX13" s="60">
        <v>30000</v>
      </c>
      <c r="AY13" s="43" t="s">
        <v>153</v>
      </c>
      <c r="AZ13" s="43" t="s">
        <v>154</v>
      </c>
    </row>
    <row r="14" spans="1:52" s="43" customFormat="1" ht="11.25" x14ac:dyDescent="0.2">
      <c r="H14" s="44"/>
      <c r="I14" s="45"/>
      <c r="J14" s="46"/>
      <c r="K14" s="46"/>
      <c r="L14" s="103"/>
      <c r="M14" s="47"/>
      <c r="N14" s="48"/>
      <c r="O14" s="47"/>
      <c r="P14" s="49"/>
      <c r="Q14" s="49"/>
      <c r="R14" s="49"/>
      <c r="S14" s="50"/>
      <c r="T14" s="52"/>
      <c r="U14" s="52"/>
      <c r="V14" s="52" t="str">
        <f ca="1">+IF(Parc_Auto[[#This Row],[ CT Initial ]]="","",DATE(YEAR(U14)+IF(INT((IF($U$1&gt;TODAY(),TODAY(),$U$1)-U14)/365.25)&gt;1,INT((IF($U$1&gt;TODAY(),TODAY(),$U$1)-U14)/365.25),0),MONTH(U14),DAY(U14)))</f>
        <v/>
      </c>
      <c r="W14" s="52" t="str">
        <f ca="1">IF(Parc_Auto[[#This Row],[ Dernier CT ]]="","",DATE(YEAR(V14)+2,MONTH(V14),DAY(V14)))</f>
        <v/>
      </c>
      <c r="X14" s="53"/>
      <c r="Y14" s="48"/>
      <c r="Z14" s="48"/>
      <c r="AA14" s="48"/>
      <c r="AB14" s="54"/>
      <c r="AC14" s="55" t="str">
        <f ca="1">IF(Parc_Auto[[#This Row],[ Durée (mois) ]]="","",Parc_Auto[[#This Row],[ Durée (mois) ]]-(DATEDIF(Parc_Auto[[#This Row],[ Début loc. ]],TODAY(),"m")))</f>
        <v/>
      </c>
      <c r="AD14" s="55" t="str">
        <f>+IF(Parc_Auto[[#This Row],[ Durée (mois) ]]="","",IF(Parc_Auto[[#This Row],[ Restant (mois) ]]&lt;7,"Oui","Non"))</f>
        <v/>
      </c>
      <c r="AE14" s="55"/>
      <c r="AF14" s="55"/>
      <c r="AG14" s="109"/>
      <c r="AH14" s="55"/>
      <c r="AI14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14" s="53"/>
      <c r="AK14" s="53" t="str">
        <f>+IF(Parc_Auto[[#This Row],[ Début loc. ]]="","",EDATE(Parc_Auto[[#This Row],[ Début loc. ]],Parc_Auto[[#This Row],[ Durée (mois) ]]))</f>
        <v/>
      </c>
      <c r="AL14" s="48"/>
      <c r="AM14" s="102"/>
      <c r="AN14" s="102"/>
      <c r="AQ14" s="50"/>
      <c r="AR14" s="48"/>
      <c r="AS14" s="53" t="str">
        <f>+IF(Parc_Auto[[#This Row],[ Début maint. ]]="","",EDATE(Parc_Auto[[#This Row],[ Début maint. ]],Parc_Auto[[#This Row],[ Durée maint. ]]))</f>
        <v/>
      </c>
      <c r="AT14" s="50"/>
      <c r="AU14" s="54"/>
      <c r="AV14" s="61"/>
      <c r="AW14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14" s="61"/>
    </row>
    <row r="15" spans="1:52" s="43" customFormat="1" ht="11.25" x14ac:dyDescent="0.2">
      <c r="H15" s="44"/>
      <c r="I15" s="45"/>
      <c r="J15" s="46"/>
      <c r="K15" s="46"/>
      <c r="L15" s="103"/>
      <c r="M15" s="47"/>
      <c r="N15" s="48"/>
      <c r="O15" s="47"/>
      <c r="P15" s="49"/>
      <c r="Q15" s="49"/>
      <c r="R15" s="49"/>
      <c r="S15" s="50"/>
      <c r="T15" s="52"/>
      <c r="U15" s="52"/>
      <c r="V15" s="52" t="str">
        <f ca="1">+IF(Parc_Auto[[#This Row],[ CT Initial ]]="","",DATE(YEAR(U15)+IF(INT((IF($U$1&gt;TODAY(),TODAY(),$U$1)-U15)/365.25)&gt;1,INT((IF($U$1&gt;TODAY(),TODAY(),$U$1)-U15)/365.25),0),MONTH(U15),DAY(U15)))</f>
        <v/>
      </c>
      <c r="W15" s="52" t="str">
        <f ca="1">IF(Parc_Auto[[#This Row],[ Dernier CT ]]="","",DATE(YEAR(V15)+2,MONTH(V15),DAY(V15)))</f>
        <v/>
      </c>
      <c r="X15" s="53"/>
      <c r="Y15" s="48"/>
      <c r="AB15" s="62"/>
      <c r="AC15" s="55" t="str">
        <f ca="1">IF(Parc_Auto[[#This Row],[ Durée (mois) ]]="","",Parc_Auto[[#This Row],[ Durée (mois) ]]-(DATEDIF(Parc_Auto[[#This Row],[ Début loc. ]],TODAY(),"m")))</f>
        <v/>
      </c>
      <c r="AD15" s="55" t="str">
        <f>+IF(Parc_Auto[[#This Row],[ Durée (mois) ]]="","",IF(Parc_Auto[[#This Row],[ Restant (mois) ]]&lt;7,"Oui","Non"))</f>
        <v/>
      </c>
      <c r="AE15" s="48"/>
      <c r="AF15" s="48"/>
      <c r="AG15" s="56"/>
      <c r="AH15" s="55"/>
      <c r="AI15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15" s="53"/>
      <c r="AK15" s="53" t="str">
        <f>+IF(Parc_Auto[[#This Row],[ Début loc. ]]="","",EDATE(Parc_Auto[[#This Row],[ Début loc. ]],Parc_Auto[[#This Row],[ Durée (mois) ]]))</f>
        <v/>
      </c>
      <c r="AL15" s="48"/>
      <c r="AM15" s="102"/>
      <c r="AN15" s="102"/>
      <c r="AO15" s="63"/>
      <c r="AQ15" s="50"/>
      <c r="AR15" s="48"/>
      <c r="AS15" s="53" t="str">
        <f>+IF(Parc_Auto[[#This Row],[ Début maint. ]]="","",EDATE(Parc_Auto[[#This Row],[ Début maint. ]],Parc_Auto[[#This Row],[ Durée maint. ]]))</f>
        <v/>
      </c>
      <c r="AU15" s="54"/>
      <c r="AV15" s="61"/>
      <c r="AW15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15" s="61"/>
    </row>
    <row r="16" spans="1:52" s="43" customFormat="1" ht="11.25" x14ac:dyDescent="0.2">
      <c r="H16" s="44"/>
      <c r="I16" s="45"/>
      <c r="J16" s="46"/>
      <c r="K16" s="46"/>
      <c r="L16" s="103"/>
      <c r="M16" s="47"/>
      <c r="N16" s="48"/>
      <c r="O16" s="47"/>
      <c r="P16" s="49"/>
      <c r="Q16" s="49"/>
      <c r="R16" s="49"/>
      <c r="S16" s="50"/>
      <c r="T16" s="52"/>
      <c r="U16" s="52"/>
      <c r="V16" s="52" t="str">
        <f ca="1">+IF(Parc_Auto[[#This Row],[ CT Initial ]]="","",DATE(YEAR(U16)+IF(INT((IF($U$1&gt;TODAY(),TODAY(),$U$1)-U16)/365.25)&gt;1,INT((IF($U$1&gt;TODAY(),TODAY(),$U$1)-U16)/365.25),0),MONTH(U16),DAY(U16)))</f>
        <v/>
      </c>
      <c r="W16" s="52" t="str">
        <f ca="1">IF(Parc_Auto[[#This Row],[ Dernier CT ]]="","",DATE(YEAR(V16)+2,MONTH(V16),DAY(V16)))</f>
        <v/>
      </c>
      <c r="X16" s="53"/>
      <c r="Y16" s="48"/>
      <c r="AB16" s="62"/>
      <c r="AC16" s="55" t="str">
        <f ca="1">IF(Parc_Auto[[#This Row],[ Durée (mois) ]]="","",Parc_Auto[[#This Row],[ Durée (mois) ]]-(DATEDIF(Parc_Auto[[#This Row],[ Début loc. ]],TODAY(),"m")))</f>
        <v/>
      </c>
      <c r="AD16" s="55" t="str">
        <f>+IF(Parc_Auto[[#This Row],[ Durée (mois) ]]="","",IF(Parc_Auto[[#This Row],[ Restant (mois) ]]&lt;7,"Oui","Non"))</f>
        <v/>
      </c>
      <c r="AE16" s="48"/>
      <c r="AF16" s="48"/>
      <c r="AG16" s="56"/>
      <c r="AH16" s="55"/>
      <c r="AI16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16" s="53"/>
      <c r="AK16" s="53" t="str">
        <f>+IF(Parc_Auto[[#This Row],[ Début loc. ]]="","",EDATE(Parc_Auto[[#This Row],[ Début loc. ]],Parc_Auto[[#This Row],[ Durée (mois) ]]))</f>
        <v/>
      </c>
      <c r="AL16" s="48"/>
      <c r="AM16" s="102"/>
      <c r="AN16" s="102"/>
      <c r="AO16" s="63"/>
      <c r="AQ16" s="50"/>
      <c r="AR16" s="48"/>
      <c r="AS16" s="53" t="str">
        <f>+IF(Parc_Auto[[#This Row],[ Début maint. ]]="","",EDATE(Parc_Auto[[#This Row],[ Début maint. ]],Parc_Auto[[#This Row],[ Durée maint. ]]))</f>
        <v/>
      </c>
      <c r="AV16" s="61"/>
      <c r="AW16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16" s="61"/>
    </row>
    <row r="17" spans="1:52" s="43" customFormat="1" ht="11.25" x14ac:dyDescent="0.2">
      <c r="H17" s="44"/>
      <c r="I17" s="45"/>
      <c r="J17" s="46"/>
      <c r="K17" s="46"/>
      <c r="L17" s="103"/>
      <c r="M17" s="47"/>
      <c r="N17" s="48"/>
      <c r="O17" s="47"/>
      <c r="P17" s="49"/>
      <c r="Q17" s="49"/>
      <c r="R17" s="49"/>
      <c r="S17" s="50"/>
      <c r="T17" s="52"/>
      <c r="U17" s="52"/>
      <c r="V17" s="52" t="str">
        <f ca="1">+IF(Parc_Auto[[#This Row],[ CT Initial ]]="","",DATE(YEAR(U17)+IF(INT((IF($U$1&gt;TODAY(),TODAY(),$U$1)-U17)/365.25)&gt;1,INT((IF($U$1&gt;TODAY(),TODAY(),$U$1)-U17)/365.25),0),MONTH(U17),DAY(U17)))</f>
        <v/>
      </c>
      <c r="W17" s="52" t="str">
        <f ca="1">IF(Parc_Auto[[#This Row],[ Dernier CT ]]="","",DATE(YEAR(V17)+2,MONTH(V17),DAY(V17)))</f>
        <v/>
      </c>
      <c r="X17" s="53"/>
      <c r="Y17" s="48"/>
      <c r="Z17" s="48"/>
      <c r="AB17" s="62"/>
      <c r="AC17" s="55" t="str">
        <f ca="1">IF(Parc_Auto[[#This Row],[ Durée (mois) ]]="","",Parc_Auto[[#This Row],[ Durée (mois) ]]-(DATEDIF(Parc_Auto[[#This Row],[ Début loc. ]],TODAY(),"m")))</f>
        <v/>
      </c>
      <c r="AD17" s="55" t="str">
        <f>+IF(Parc_Auto[[#This Row],[ Durée (mois) ]]="","",IF(Parc_Auto[[#This Row],[ Restant (mois) ]]&lt;7,"Oui","Non"))</f>
        <v/>
      </c>
      <c r="AE17" s="48"/>
      <c r="AF17" s="48"/>
      <c r="AG17" s="56"/>
      <c r="AH17" s="55"/>
      <c r="AI17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17" s="53"/>
      <c r="AK17" s="53" t="str">
        <f>+IF(Parc_Auto[[#This Row],[ Début loc. ]]="","",EDATE(Parc_Auto[[#This Row],[ Début loc. ]],Parc_Auto[[#This Row],[ Durée (mois) ]]))</f>
        <v/>
      </c>
      <c r="AL17" s="48"/>
      <c r="AM17" s="102"/>
      <c r="AN17" s="102"/>
      <c r="AO17" s="63"/>
      <c r="AQ17" s="50"/>
      <c r="AR17" s="48"/>
      <c r="AS17" s="53" t="str">
        <f>+IF(Parc_Auto[[#This Row],[ Début maint. ]]="","",EDATE(Parc_Auto[[#This Row],[ Début maint. ]],Parc_Auto[[#This Row],[ Durée maint. ]]))</f>
        <v/>
      </c>
      <c r="AU17" s="54"/>
      <c r="AV17" s="61"/>
      <c r="AW17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17" s="61"/>
    </row>
    <row r="18" spans="1:52" s="43" customFormat="1" ht="11.25" x14ac:dyDescent="0.2">
      <c r="H18" s="44"/>
      <c r="I18" s="45"/>
      <c r="J18" s="46"/>
      <c r="K18" s="46"/>
      <c r="L18" s="103"/>
      <c r="M18" s="47"/>
      <c r="N18" s="48"/>
      <c r="O18" s="47"/>
      <c r="P18" s="49"/>
      <c r="Q18" s="49"/>
      <c r="R18" s="49"/>
      <c r="S18" s="50"/>
      <c r="T18" s="52"/>
      <c r="U18" s="52"/>
      <c r="V18" s="52" t="str">
        <f ca="1">+IF(Parc_Auto[[#This Row],[ CT Initial ]]="","",DATE(YEAR(U18)+IF(INT((IF($U$1&gt;TODAY(),TODAY(),$U$1)-U18)/365.25)&gt;1,INT((IF($U$1&gt;TODAY(),TODAY(),$U$1)-U18)/365.25),0),MONTH(U18),DAY(U18)))</f>
        <v/>
      </c>
      <c r="W18" s="52" t="str">
        <f ca="1">IF(Parc_Auto[[#This Row],[ Dernier CT ]]="","",DATE(YEAR(V18)+2,MONTH(V18),DAY(V18)))</f>
        <v/>
      </c>
      <c r="X18" s="53"/>
      <c r="Y18" s="48"/>
      <c r="Z18" s="48"/>
      <c r="AB18" s="62"/>
      <c r="AC18" s="55" t="str">
        <f ca="1">IF(Parc_Auto[[#This Row],[ Durée (mois) ]]="","",Parc_Auto[[#This Row],[ Durée (mois) ]]-(DATEDIF(Parc_Auto[[#This Row],[ Début loc. ]],TODAY(),"m")))</f>
        <v/>
      </c>
      <c r="AD18" s="55" t="str">
        <f>+IF(Parc_Auto[[#This Row],[ Durée (mois) ]]="","",IF(Parc_Auto[[#This Row],[ Restant (mois) ]]&lt;7,"Oui","Non"))</f>
        <v/>
      </c>
      <c r="AE18" s="48"/>
      <c r="AF18" s="48"/>
      <c r="AG18" s="56"/>
      <c r="AH18" s="55"/>
      <c r="AI18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18" s="53"/>
      <c r="AK18" s="53" t="str">
        <f>+IF(Parc_Auto[[#This Row],[ Début loc. ]]="","",EDATE(Parc_Auto[[#This Row],[ Début loc. ]],Parc_Auto[[#This Row],[ Durée (mois) ]]))</f>
        <v/>
      </c>
      <c r="AL18" s="48"/>
      <c r="AM18" s="102"/>
      <c r="AN18" s="102"/>
      <c r="AO18" s="63"/>
      <c r="AQ18" s="50"/>
      <c r="AR18" s="48"/>
      <c r="AS18" s="53" t="str">
        <f>+IF(Parc_Auto[[#This Row],[ Début maint. ]]="","",EDATE(Parc_Auto[[#This Row],[ Début maint. ]],Parc_Auto[[#This Row],[ Durée maint. ]]))</f>
        <v/>
      </c>
      <c r="AU18" s="54"/>
      <c r="AV18" s="64"/>
      <c r="AW18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18" s="61"/>
    </row>
    <row r="19" spans="1:52" s="43" customFormat="1" ht="11.25" x14ac:dyDescent="0.2">
      <c r="H19" s="44"/>
      <c r="I19" s="45"/>
      <c r="J19" s="46"/>
      <c r="K19" s="46"/>
      <c r="L19" s="103"/>
      <c r="M19" s="47"/>
      <c r="N19" s="48"/>
      <c r="O19" s="47"/>
      <c r="P19" s="49"/>
      <c r="Q19" s="49"/>
      <c r="R19" s="49"/>
      <c r="S19" s="50"/>
      <c r="T19" s="52"/>
      <c r="U19" s="52"/>
      <c r="V19" s="52" t="str">
        <f ca="1">+IF(Parc_Auto[[#This Row],[ CT Initial ]]="","",DATE(YEAR(U19)+IF(INT((IF($U$1&gt;TODAY(),TODAY(),$U$1)-U19)/365.25)&gt;1,INT((IF($U$1&gt;TODAY(),TODAY(),$U$1)-U19)/365.25),0),MONTH(U19),DAY(U19)))</f>
        <v/>
      </c>
      <c r="W19" s="52" t="str">
        <f ca="1">IF(Parc_Auto[[#This Row],[ Dernier CT ]]="","",DATE(YEAR(V19)+2,MONTH(V19),DAY(V19)))</f>
        <v/>
      </c>
      <c r="X19" s="53"/>
      <c r="Y19" s="48"/>
      <c r="Z19" s="48"/>
      <c r="AB19" s="62"/>
      <c r="AC19" s="55" t="str">
        <f ca="1">IF(Parc_Auto[[#This Row],[ Durée (mois) ]]="","",Parc_Auto[[#This Row],[ Durée (mois) ]]-(DATEDIF(Parc_Auto[[#This Row],[ Début loc. ]],TODAY(),"m")))</f>
        <v/>
      </c>
      <c r="AD19" s="55" t="str">
        <f>+IF(Parc_Auto[[#This Row],[ Durée (mois) ]]="","",IF(Parc_Auto[[#This Row],[ Restant (mois) ]]&lt;7,"Oui","Non"))</f>
        <v/>
      </c>
      <c r="AE19" s="48"/>
      <c r="AF19" s="48"/>
      <c r="AG19" s="56"/>
      <c r="AH19" s="55"/>
      <c r="AI19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19" s="53"/>
      <c r="AK19" s="53" t="str">
        <f>+IF(Parc_Auto[[#This Row],[ Début loc. ]]="","",EDATE(Parc_Auto[[#This Row],[ Début loc. ]],Parc_Auto[[#This Row],[ Durée (mois) ]]))</f>
        <v/>
      </c>
      <c r="AL19" s="48"/>
      <c r="AM19" s="102"/>
      <c r="AN19" s="102"/>
      <c r="AO19" s="63"/>
      <c r="AQ19" s="50"/>
      <c r="AR19" s="48"/>
      <c r="AS19" s="53" t="str">
        <f>+IF(Parc_Auto[[#This Row],[ Début maint. ]]="","",EDATE(Parc_Auto[[#This Row],[ Début maint. ]],Parc_Auto[[#This Row],[ Durée maint. ]]))</f>
        <v/>
      </c>
      <c r="AU19" s="54"/>
      <c r="AV19" s="64"/>
      <c r="AW19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19" s="61"/>
    </row>
    <row r="20" spans="1:52" s="43" customFormat="1" ht="11.25" x14ac:dyDescent="0.2">
      <c r="H20" s="44"/>
      <c r="I20" s="45"/>
      <c r="J20" s="46"/>
      <c r="K20" s="46"/>
      <c r="L20" s="103"/>
      <c r="M20" s="47"/>
      <c r="N20" s="48"/>
      <c r="O20" s="47"/>
      <c r="P20" s="49"/>
      <c r="Q20" s="49"/>
      <c r="R20" s="49"/>
      <c r="S20" s="50"/>
      <c r="T20" s="51"/>
      <c r="U20" s="52"/>
      <c r="V20" s="52" t="str">
        <f ca="1">+IF(Parc_Auto[[#This Row],[ CT Initial ]]="","",DATE(YEAR(U20)+IF(INT((IF($U$1&gt;TODAY(),TODAY(),$U$1)-U20)/365.25)&gt;1,INT((IF($U$1&gt;TODAY(),TODAY(),$U$1)-U20)/365.25),0),MONTH(U20),DAY(U20)))</f>
        <v/>
      </c>
      <c r="W20" s="52" t="str">
        <f ca="1">IF(Parc_Auto[[#This Row],[ Dernier CT ]]="","",DATE(YEAR(V20)+2,MONTH(V20),DAY(V20)))</f>
        <v/>
      </c>
      <c r="X20" s="53"/>
      <c r="Y20" s="48"/>
      <c r="Z20" s="48"/>
      <c r="AB20" s="62"/>
      <c r="AC20" s="55" t="str">
        <f ca="1">IF(Parc_Auto[[#This Row],[ Durée (mois) ]]="","",Parc_Auto[[#This Row],[ Durée (mois) ]]-(DATEDIF(Parc_Auto[[#This Row],[ Début loc. ]],TODAY(),"m")))</f>
        <v/>
      </c>
      <c r="AD20" s="55" t="str">
        <f>+IF(Parc_Auto[[#This Row],[ Durée (mois) ]]="","",IF(Parc_Auto[[#This Row],[ Restant (mois) ]]&lt;7,"Oui","Non"))</f>
        <v/>
      </c>
      <c r="AE20" s="48"/>
      <c r="AF20" s="48"/>
      <c r="AG20" s="56"/>
      <c r="AH20" s="55"/>
      <c r="AI20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20" s="53"/>
      <c r="AK20" s="53" t="str">
        <f>+IF(Parc_Auto[[#This Row],[ Début loc. ]]="","",EDATE(Parc_Auto[[#This Row],[ Début loc. ]],Parc_Auto[[#This Row],[ Durée (mois) ]]))</f>
        <v/>
      </c>
      <c r="AL20" s="48"/>
      <c r="AM20" s="102"/>
      <c r="AN20" s="102"/>
      <c r="AO20" s="63"/>
      <c r="AQ20" s="50"/>
      <c r="AR20" s="48"/>
      <c r="AS20" s="53" t="str">
        <f>+IF(Parc_Auto[[#This Row],[ Début maint. ]]="","",EDATE(Parc_Auto[[#This Row],[ Début maint. ]],Parc_Auto[[#This Row],[ Durée maint. ]]))</f>
        <v/>
      </c>
      <c r="AU20" s="54"/>
      <c r="AV20" s="64"/>
      <c r="AW20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20" s="61"/>
    </row>
    <row r="21" spans="1:52" s="43" customFormat="1" ht="11.25" x14ac:dyDescent="0.2">
      <c r="H21" s="44"/>
      <c r="I21" s="45"/>
      <c r="J21" s="46"/>
      <c r="K21" s="46"/>
      <c r="L21" s="103"/>
      <c r="M21" s="47"/>
      <c r="N21" s="48"/>
      <c r="O21" s="47"/>
      <c r="P21" s="49"/>
      <c r="Q21" s="49"/>
      <c r="R21" s="49"/>
      <c r="S21" s="50"/>
      <c r="T21" s="51"/>
      <c r="U21" s="52"/>
      <c r="V21" s="52" t="str">
        <f ca="1">+IF(Parc_Auto[[#This Row],[ CT Initial ]]="","",DATE(YEAR(U21)+IF(INT((IF($U$1&gt;TODAY(),TODAY(),$U$1)-U21)/365.25)&gt;1,INT((IF($U$1&gt;TODAY(),TODAY(),$U$1)-U21)/365.25),0),MONTH(U21),DAY(U21)))</f>
        <v/>
      </c>
      <c r="W21" s="52" t="str">
        <f ca="1">IF(Parc_Auto[[#This Row],[ Dernier CT ]]="","",DATE(YEAR(V21)+2,MONTH(V21),DAY(V21)))</f>
        <v/>
      </c>
      <c r="X21" s="53"/>
      <c r="Y21" s="48"/>
      <c r="Z21" s="48"/>
      <c r="AA21" s="48"/>
      <c r="AB21" s="54"/>
      <c r="AC21" s="55" t="str">
        <f ca="1">IF(Parc_Auto[[#This Row],[ Durée (mois) ]]="","",Parc_Auto[[#This Row],[ Durée (mois) ]]-(DATEDIF(Parc_Auto[[#This Row],[ Début loc. ]],TODAY(),"m")))</f>
        <v/>
      </c>
      <c r="AD21" s="55" t="str">
        <f>+IF(Parc_Auto[[#This Row],[ Durée (mois) ]]="","",IF(Parc_Auto[[#This Row],[ Restant (mois) ]]&lt;7,"Oui","Non"))</f>
        <v/>
      </c>
      <c r="AE21" s="48"/>
      <c r="AF21" s="48"/>
      <c r="AG21" s="56"/>
      <c r="AH21" s="55"/>
      <c r="AI21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21" s="53"/>
      <c r="AK21" s="53" t="str">
        <f>+IF(Parc_Auto[[#This Row],[ Début loc. ]]="","",EDATE(Parc_Auto[[#This Row],[ Début loc. ]],Parc_Auto[[#This Row],[ Durée (mois) ]]))</f>
        <v/>
      </c>
      <c r="AL21" s="48"/>
      <c r="AM21" s="102"/>
      <c r="AN21" s="102"/>
      <c r="AO21" s="63"/>
      <c r="AQ21" s="50"/>
      <c r="AR21" s="48"/>
      <c r="AS21" s="53" t="str">
        <f>+IF(Parc_Auto[[#This Row],[ Début maint. ]]="","",EDATE(Parc_Auto[[#This Row],[ Début maint. ]],Parc_Auto[[#This Row],[ Durée maint. ]]))</f>
        <v/>
      </c>
      <c r="AV21" s="61"/>
      <c r="AW21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21" s="61"/>
    </row>
    <row r="22" spans="1:52" s="43" customFormat="1" ht="11.25" x14ac:dyDescent="0.2">
      <c r="H22" s="44"/>
      <c r="I22" s="45"/>
      <c r="J22" s="46"/>
      <c r="K22" s="46"/>
      <c r="L22" s="103"/>
      <c r="M22" s="47"/>
      <c r="N22" s="48"/>
      <c r="O22" s="47"/>
      <c r="P22" s="49"/>
      <c r="Q22" s="49"/>
      <c r="R22" s="49"/>
      <c r="S22" s="50"/>
      <c r="T22" s="51"/>
      <c r="U22" s="52"/>
      <c r="V22" s="52" t="str">
        <f ca="1">+IF(Parc_Auto[[#This Row],[ CT Initial ]]="","",DATE(YEAR(U22)+IF(INT((IF($U$1&gt;TODAY(),TODAY(),$U$1)-U22)/365.25)&gt;1,INT((IF($U$1&gt;TODAY(),TODAY(),$U$1)-U22)/365.25),0),MONTH(U22),DAY(U22)))</f>
        <v/>
      </c>
      <c r="W22" s="52" t="str">
        <f ca="1">IF(Parc_Auto[[#This Row],[ Dernier CT ]]="","",DATE(YEAR(V22)+2,MONTH(V22),DAY(V22)))</f>
        <v/>
      </c>
      <c r="X22" s="53"/>
      <c r="Y22" s="48"/>
      <c r="Z22" s="48"/>
      <c r="AA22" s="48"/>
      <c r="AB22" s="54"/>
      <c r="AC22" s="55" t="str">
        <f ca="1">IF(Parc_Auto[[#This Row],[ Durée (mois) ]]="","",Parc_Auto[[#This Row],[ Durée (mois) ]]-(DATEDIF(Parc_Auto[[#This Row],[ Début loc. ]],TODAY(),"m")))</f>
        <v/>
      </c>
      <c r="AD22" s="55" t="str">
        <f>+IF(Parc_Auto[[#This Row],[ Durée (mois) ]]="","",IF(Parc_Auto[[#This Row],[ Restant (mois) ]]&lt;7,"Oui","Non"))</f>
        <v/>
      </c>
      <c r="AE22" s="48"/>
      <c r="AF22" s="48"/>
      <c r="AG22" s="56"/>
      <c r="AH22" s="55"/>
      <c r="AI22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22" s="53"/>
      <c r="AK22" s="53" t="str">
        <f>+IF(Parc_Auto[[#This Row],[ Début loc. ]]="","",EDATE(Parc_Auto[[#This Row],[ Début loc. ]],Parc_Auto[[#This Row],[ Durée (mois) ]]))</f>
        <v/>
      </c>
      <c r="AL22" s="48"/>
      <c r="AM22" s="102"/>
      <c r="AN22" s="102"/>
      <c r="AO22" s="63"/>
      <c r="AQ22" s="50"/>
      <c r="AR22" s="48"/>
      <c r="AS22" s="53" t="str">
        <f>+IF(Parc_Auto[[#This Row],[ Début maint. ]]="","",EDATE(Parc_Auto[[#This Row],[ Début maint. ]],Parc_Auto[[#This Row],[ Durée maint. ]]))</f>
        <v/>
      </c>
      <c r="AV22" s="61"/>
      <c r="AW22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22" s="61"/>
    </row>
    <row r="23" spans="1:52" s="43" customFormat="1" ht="11.25" x14ac:dyDescent="0.2">
      <c r="H23" s="44"/>
      <c r="I23" s="45"/>
      <c r="J23" s="46"/>
      <c r="K23" s="46"/>
      <c r="L23" s="103"/>
      <c r="M23" s="47"/>
      <c r="N23" s="48"/>
      <c r="O23" s="47"/>
      <c r="P23" s="49"/>
      <c r="Q23" s="49"/>
      <c r="R23" s="49"/>
      <c r="S23" s="50"/>
      <c r="T23" s="51"/>
      <c r="U23" s="52"/>
      <c r="V23" s="52" t="str">
        <f ca="1">+IF(Parc_Auto[[#This Row],[ CT Initial ]]="","",DATE(YEAR(U23)+IF(INT((IF($U$1&gt;TODAY(),TODAY(),$U$1)-U23)/365.25)&gt;1,INT((IF($U$1&gt;TODAY(),TODAY(),$U$1)-U23)/365.25),0),MONTH(U23),DAY(U23)))</f>
        <v/>
      </c>
      <c r="W23" s="52" t="str">
        <f ca="1">IF(Parc_Auto[[#This Row],[ Dernier CT ]]="","",DATE(YEAR(V23)+2,MONTH(V23),DAY(V23)))</f>
        <v/>
      </c>
      <c r="X23" s="53"/>
      <c r="Y23" s="48"/>
      <c r="Z23" s="48"/>
      <c r="AA23" s="48"/>
      <c r="AB23" s="54"/>
      <c r="AC23" s="55" t="str">
        <f ca="1">IF(Parc_Auto[[#This Row],[ Durée (mois) ]]="","",Parc_Auto[[#This Row],[ Durée (mois) ]]-(DATEDIF(Parc_Auto[[#This Row],[ Début loc. ]],TODAY(),"m")))</f>
        <v/>
      </c>
      <c r="AD23" s="55" t="str">
        <f>+IF(Parc_Auto[[#This Row],[ Durée (mois) ]]="","",IF(Parc_Auto[[#This Row],[ Restant (mois) ]]&lt;7,"Oui","Non"))</f>
        <v/>
      </c>
      <c r="AE23" s="48"/>
      <c r="AF23" s="48"/>
      <c r="AG23" s="56"/>
      <c r="AH23" s="55"/>
      <c r="AI23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23" s="53"/>
      <c r="AK23" s="53" t="str">
        <f>+IF(Parc_Auto[[#This Row],[ Début loc. ]]="","",EDATE(Parc_Auto[[#This Row],[ Début loc. ]],Parc_Auto[[#This Row],[ Durée (mois) ]]))</f>
        <v/>
      </c>
      <c r="AL23" s="48"/>
      <c r="AM23" s="102"/>
      <c r="AN23" s="102"/>
      <c r="AO23" s="63"/>
      <c r="AQ23" s="50"/>
      <c r="AR23" s="48"/>
      <c r="AS23" s="53" t="str">
        <f>+IF(Parc_Auto[[#This Row],[ Début maint. ]]="","",EDATE(Parc_Auto[[#This Row],[ Début maint. ]],Parc_Auto[[#This Row],[ Durée maint. ]]))</f>
        <v/>
      </c>
      <c r="AV23" s="61"/>
      <c r="AW23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23" s="61"/>
    </row>
    <row r="24" spans="1:52" s="43" customFormat="1" ht="11.25" x14ac:dyDescent="0.2">
      <c r="H24" s="44"/>
      <c r="I24" s="45"/>
      <c r="J24" s="46"/>
      <c r="K24" s="46"/>
      <c r="L24" s="103"/>
      <c r="M24" s="47"/>
      <c r="N24" s="48"/>
      <c r="O24" s="47"/>
      <c r="P24" s="49"/>
      <c r="Q24" s="49"/>
      <c r="R24" s="49"/>
      <c r="S24" s="50"/>
      <c r="T24" s="51"/>
      <c r="U24" s="52"/>
      <c r="V24" s="52" t="str">
        <f ca="1">+IF(Parc_Auto[[#This Row],[ CT Initial ]]="","",DATE(YEAR(U24)+IF(INT((IF($U$1&gt;TODAY(),TODAY(),$U$1)-U24)/365.25)&gt;1,INT((IF($U$1&gt;TODAY(),TODAY(),$U$1)-U24)/365.25),0),MONTH(U24),DAY(U24)))</f>
        <v/>
      </c>
      <c r="W24" s="52" t="str">
        <f ca="1">IF(Parc_Auto[[#This Row],[ Dernier CT ]]="","",DATE(YEAR(V24)+2,MONTH(V24),DAY(V24)))</f>
        <v/>
      </c>
      <c r="X24" s="53"/>
      <c r="Y24" s="48"/>
      <c r="Z24" s="48"/>
      <c r="AA24" s="48"/>
      <c r="AB24" s="54"/>
      <c r="AC24" s="55" t="str">
        <f ca="1">IF(Parc_Auto[[#This Row],[ Durée (mois) ]]="","",Parc_Auto[[#This Row],[ Durée (mois) ]]-(DATEDIF(Parc_Auto[[#This Row],[ Début loc. ]],TODAY(),"m")))</f>
        <v/>
      </c>
      <c r="AD24" s="55" t="str">
        <f>+IF(Parc_Auto[[#This Row],[ Durée (mois) ]]="","",IF(Parc_Auto[[#This Row],[ Restant (mois) ]]&lt;7,"Oui","Non"))</f>
        <v/>
      </c>
      <c r="AE24" s="48"/>
      <c r="AF24" s="48"/>
      <c r="AG24" s="56"/>
      <c r="AH24" s="55"/>
      <c r="AI24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24" s="53"/>
      <c r="AK24" s="53" t="str">
        <f>+IF(Parc_Auto[[#This Row],[ Début loc. ]]="","",EDATE(Parc_Auto[[#This Row],[ Début loc. ]],Parc_Auto[[#This Row],[ Durée (mois) ]]))</f>
        <v/>
      </c>
      <c r="AL24" s="48"/>
      <c r="AM24" s="102"/>
      <c r="AN24" s="102"/>
      <c r="AO24" s="63"/>
      <c r="AQ24" s="50"/>
      <c r="AR24" s="48"/>
      <c r="AS24" s="53" t="str">
        <f>+IF(Parc_Auto[[#This Row],[ Début maint. ]]="","",EDATE(Parc_Auto[[#This Row],[ Début maint. ]],Parc_Auto[[#This Row],[ Durée maint. ]]))</f>
        <v/>
      </c>
      <c r="AV24" s="61"/>
      <c r="AW24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24" s="61"/>
    </row>
    <row r="25" spans="1:52" s="43" customFormat="1" ht="11.25" x14ac:dyDescent="0.2">
      <c r="H25" s="44"/>
      <c r="I25" s="45"/>
      <c r="J25" s="46"/>
      <c r="K25" s="46"/>
      <c r="L25" s="103"/>
      <c r="M25" s="47"/>
      <c r="N25" s="48"/>
      <c r="O25" s="47"/>
      <c r="P25" s="49"/>
      <c r="Q25" s="49"/>
      <c r="R25" s="49"/>
      <c r="S25" s="50"/>
      <c r="T25" s="51"/>
      <c r="U25" s="52"/>
      <c r="V25" s="52" t="str">
        <f ca="1">+IF(Parc_Auto[[#This Row],[ CT Initial ]]="","",DATE(YEAR(U25)+IF(INT((IF($U$1&gt;TODAY(),TODAY(),$U$1)-U25)/365.25)&gt;1,INT((IF($U$1&gt;TODAY(),TODAY(),$U$1)-U25)/365.25),0),MONTH(U25),DAY(U25)))</f>
        <v/>
      </c>
      <c r="W25" s="52" t="str">
        <f ca="1">IF(Parc_Auto[[#This Row],[ Dernier CT ]]="","",DATE(YEAR(V25)+2,MONTH(V25),DAY(V25)))</f>
        <v/>
      </c>
      <c r="X25" s="53"/>
      <c r="Y25" s="48"/>
      <c r="Z25" s="48"/>
      <c r="AA25" s="48"/>
      <c r="AB25" s="54"/>
      <c r="AC25" s="55" t="str">
        <f ca="1">IF(Parc_Auto[[#This Row],[ Durée (mois) ]]="","",Parc_Auto[[#This Row],[ Durée (mois) ]]-(DATEDIF(Parc_Auto[[#This Row],[ Début loc. ]],TODAY(),"m")))</f>
        <v/>
      </c>
      <c r="AD25" s="55" t="str">
        <f>+IF(Parc_Auto[[#This Row],[ Durée (mois) ]]="","",IF(Parc_Auto[[#This Row],[ Restant (mois) ]]&lt;7,"Oui","Non"))</f>
        <v/>
      </c>
      <c r="AE25" s="48"/>
      <c r="AF25" s="48"/>
      <c r="AG25" s="56"/>
      <c r="AH25" s="55"/>
      <c r="AI25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25" s="53"/>
      <c r="AK25" s="53" t="str">
        <f>+IF(Parc_Auto[[#This Row],[ Début loc. ]]="","",EDATE(Parc_Auto[[#This Row],[ Début loc. ]],Parc_Auto[[#This Row],[ Durée (mois) ]]))</f>
        <v/>
      </c>
      <c r="AL25" s="48"/>
      <c r="AM25" s="102"/>
      <c r="AN25" s="102"/>
      <c r="AO25" s="63"/>
      <c r="AQ25" s="50"/>
      <c r="AR25" s="48"/>
      <c r="AS25" s="53" t="str">
        <f>+IF(Parc_Auto[[#This Row],[ Début maint. ]]="","",EDATE(Parc_Auto[[#This Row],[ Début maint. ]],Parc_Auto[[#This Row],[ Durée maint. ]]))</f>
        <v/>
      </c>
      <c r="AV25" s="61"/>
      <c r="AW25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25" s="61"/>
    </row>
    <row r="26" spans="1:52" s="65" customFormat="1" ht="11.25" x14ac:dyDescent="0.2">
      <c r="H26" s="66"/>
      <c r="I26" s="19"/>
      <c r="J26" s="67"/>
      <c r="K26" s="67"/>
      <c r="L26" s="104"/>
      <c r="M26" s="10"/>
      <c r="N26" s="11"/>
      <c r="O26" s="10"/>
      <c r="P26" s="68"/>
      <c r="Q26" s="68"/>
      <c r="R26" s="68"/>
      <c r="S26" s="13"/>
      <c r="T26" s="69"/>
      <c r="U26" s="70"/>
      <c r="V26" s="52" t="str">
        <f ca="1">+IF(Parc_Auto[[#This Row],[ CT Initial ]]="","",DATE(YEAR(U26)+IF(INT((IF($U$1&gt;TODAY(),TODAY(),$U$1)-U26)/365.25)&gt;1,INT((IF($U$1&gt;TODAY(),TODAY(),$U$1)-U26)/365.25),0),MONTH(U26),DAY(U26)))</f>
        <v/>
      </c>
      <c r="W26" s="52" t="str">
        <f ca="1">IF(Parc_Auto[[#This Row],[ Dernier CT ]]="","",DATE(YEAR(V26)+2,MONTH(V26),DAY(V26)))</f>
        <v/>
      </c>
      <c r="X26" s="18"/>
      <c r="Y26" s="11"/>
      <c r="Z26" s="11"/>
      <c r="AA26" s="11"/>
      <c r="AB26" s="71"/>
      <c r="AC26" s="72" t="str">
        <f ca="1">IF(Parc_Auto[[#This Row],[ Durée (mois) ]]="","",Parc_Auto[[#This Row],[ Durée (mois) ]]-(DATEDIF(Parc_Auto[[#This Row],[ Début loc. ]],TODAY(),"m")))</f>
        <v/>
      </c>
      <c r="AD26" s="72" t="str">
        <f>+IF(Parc_Auto[[#This Row],[ Durée (mois) ]]="","",IF(Parc_Auto[[#This Row],[ Restant (mois) ]]&lt;7,"Oui","Non"))</f>
        <v/>
      </c>
      <c r="AE26" s="11"/>
      <c r="AF26" s="11"/>
      <c r="AG26" s="73"/>
      <c r="AH26" s="55"/>
      <c r="AI26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26" s="18"/>
      <c r="AK26" s="53" t="str">
        <f>+IF(Parc_Auto[[#This Row],[ Début loc. ]]="","",EDATE(Parc_Auto[[#This Row],[ Début loc. ]],Parc_Auto[[#This Row],[ Durée (mois) ]]))</f>
        <v/>
      </c>
      <c r="AL26" s="11"/>
      <c r="AM26" s="74"/>
      <c r="AN26" s="74"/>
      <c r="AO26" s="75"/>
      <c r="AQ26" s="13"/>
      <c r="AR26" s="11"/>
      <c r="AS26" s="53" t="str">
        <f>+IF(Parc_Auto[[#This Row],[ Début maint. ]]="","",EDATE(Parc_Auto[[#This Row],[ Début maint. ]],Parc_Auto[[#This Row],[ Durée maint. ]]))</f>
        <v/>
      </c>
      <c r="AV26" s="76"/>
      <c r="AW26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26" s="76"/>
    </row>
    <row r="27" spans="1:52" s="65" customFormat="1" ht="11.25" x14ac:dyDescent="0.2">
      <c r="H27" s="77"/>
      <c r="I27" s="78"/>
      <c r="J27" s="67"/>
      <c r="K27" s="67"/>
      <c r="L27" s="104"/>
      <c r="M27" s="10"/>
      <c r="N27" s="11"/>
      <c r="O27" s="10"/>
      <c r="P27" s="68"/>
      <c r="Q27" s="68"/>
      <c r="R27" s="68"/>
      <c r="S27" s="13"/>
      <c r="T27" s="69"/>
      <c r="U27" s="70"/>
      <c r="V27" s="52" t="str">
        <f ca="1">+IF(Parc_Auto[[#This Row],[ CT Initial ]]="","",DATE(YEAR(U27)+IF(INT((IF($U$1&gt;TODAY(),TODAY(),$U$1)-U27)/365.25)&gt;1,INT((IF($U$1&gt;TODAY(),TODAY(),$U$1)-U27)/365.25),0),MONTH(U27),DAY(U27)))</f>
        <v/>
      </c>
      <c r="W27" s="52" t="str">
        <f ca="1">IF(Parc_Auto[[#This Row],[ Dernier CT ]]="","",DATE(YEAR(V27)+2,MONTH(V27),DAY(V27)))</f>
        <v/>
      </c>
      <c r="X27" s="18"/>
      <c r="Y27" s="11"/>
      <c r="Z27" s="11"/>
      <c r="AB27" s="79"/>
      <c r="AC27" s="72" t="str">
        <f ca="1">IF(Parc_Auto[[#This Row],[ Durée (mois) ]]="","",Parc_Auto[[#This Row],[ Durée (mois) ]]-(DATEDIF(Parc_Auto[[#This Row],[ Début loc. ]],TODAY(),"m")))</f>
        <v/>
      </c>
      <c r="AD27" s="72" t="str">
        <f>+IF(Parc_Auto[[#This Row],[ Durée (mois) ]]="","",IF(Parc_Auto[[#This Row],[ Restant (mois) ]]&lt;7,"Oui","Non"))</f>
        <v/>
      </c>
      <c r="AE27" s="11"/>
      <c r="AF27" s="11"/>
      <c r="AG27" s="73"/>
      <c r="AH27" s="55"/>
      <c r="AI27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27" s="18"/>
      <c r="AK27" s="53" t="str">
        <f>+IF(Parc_Auto[[#This Row],[ Début loc. ]]="","",EDATE(Parc_Auto[[#This Row],[ Début loc. ]],Parc_Auto[[#This Row],[ Durée (mois) ]]))</f>
        <v/>
      </c>
      <c r="AL27" s="11"/>
      <c r="AM27" s="74"/>
      <c r="AN27" s="74"/>
      <c r="AO27" s="75"/>
      <c r="AQ27" s="13"/>
      <c r="AR27" s="11"/>
      <c r="AS27" s="53" t="str">
        <f>+IF(Parc_Auto[[#This Row],[ Début maint. ]]="","",EDATE(Parc_Auto[[#This Row],[ Début maint. ]],Parc_Auto[[#This Row],[ Durée maint. ]]))</f>
        <v/>
      </c>
      <c r="AT27" s="71"/>
      <c r="AU27" s="71"/>
      <c r="AV27" s="76"/>
      <c r="AW27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27" s="76"/>
    </row>
    <row r="28" spans="1:52" s="65" customFormat="1" ht="11.25" x14ac:dyDescent="0.2">
      <c r="H28" s="77"/>
      <c r="I28" s="78"/>
      <c r="J28" s="67"/>
      <c r="K28" s="67"/>
      <c r="L28" s="104"/>
      <c r="M28" s="10"/>
      <c r="N28" s="11"/>
      <c r="O28" s="10"/>
      <c r="P28" s="68"/>
      <c r="Q28" s="68"/>
      <c r="R28" s="68"/>
      <c r="S28" s="13"/>
      <c r="T28" s="69"/>
      <c r="U28" s="70"/>
      <c r="V28" s="52" t="str">
        <f ca="1">+IF(Parc_Auto[[#This Row],[ CT Initial ]]="","",DATE(YEAR(U28)+IF(INT((IF($U$1&gt;TODAY(),TODAY(),$U$1)-U28)/365.25)&gt;1,INT((IF($U$1&gt;TODAY(),TODAY(),$U$1)-U28)/365.25),0),MONTH(U28),DAY(U28)))</f>
        <v/>
      </c>
      <c r="W28" s="52" t="str">
        <f ca="1">IF(Parc_Auto[[#This Row],[ Dernier CT ]]="","",DATE(YEAR(V28)+2,MONTH(V28),DAY(V28)))</f>
        <v/>
      </c>
      <c r="X28" s="18"/>
      <c r="Y28" s="11"/>
      <c r="Z28" s="11"/>
      <c r="AB28" s="79"/>
      <c r="AC28" s="72" t="str">
        <f ca="1">IF(Parc_Auto[[#This Row],[ Durée (mois) ]]="","",Parc_Auto[[#This Row],[ Durée (mois) ]]-(DATEDIF(Parc_Auto[[#This Row],[ Début loc. ]],TODAY(),"m")))</f>
        <v/>
      </c>
      <c r="AD28" s="72" t="str">
        <f>+IF(Parc_Auto[[#This Row],[ Durée (mois) ]]="","",IF(Parc_Auto[[#This Row],[ Restant (mois) ]]&lt;7,"Oui","Non"))</f>
        <v/>
      </c>
      <c r="AE28" s="11"/>
      <c r="AF28" s="11"/>
      <c r="AG28" s="73"/>
      <c r="AH28" s="55"/>
      <c r="AI28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28" s="18"/>
      <c r="AK28" s="53" t="str">
        <f>+IF(Parc_Auto[[#This Row],[ Début loc. ]]="","",EDATE(Parc_Auto[[#This Row],[ Début loc. ]],Parc_Auto[[#This Row],[ Durée (mois) ]]))</f>
        <v/>
      </c>
      <c r="AL28" s="11"/>
      <c r="AM28" s="74"/>
      <c r="AN28" s="74"/>
      <c r="AO28" s="75"/>
      <c r="AQ28" s="13"/>
      <c r="AR28" s="11"/>
      <c r="AS28" s="53" t="str">
        <f>+IF(Parc_Auto[[#This Row],[ Début maint. ]]="","",EDATE(Parc_Auto[[#This Row],[ Début maint. ]],Parc_Auto[[#This Row],[ Durée maint. ]]))</f>
        <v/>
      </c>
      <c r="AT28" s="71"/>
      <c r="AU28" s="71"/>
      <c r="AV28" s="76"/>
      <c r="AW28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28" s="76"/>
    </row>
    <row r="29" spans="1:52" s="65" customFormat="1" ht="11.25" x14ac:dyDescent="0.2">
      <c r="I29" s="19"/>
      <c r="J29" s="67"/>
      <c r="K29" s="67"/>
      <c r="L29" s="104"/>
      <c r="M29" s="10"/>
      <c r="N29" s="11"/>
      <c r="O29" s="10"/>
      <c r="P29" s="68"/>
      <c r="Q29" s="68"/>
      <c r="R29" s="68"/>
      <c r="S29" s="13"/>
      <c r="T29" s="69"/>
      <c r="U29" s="70"/>
      <c r="V29" s="52" t="str">
        <f ca="1">+IF(Parc_Auto[[#This Row],[ CT Initial ]]="","",DATE(YEAR(U29)+IF(INT((IF($U$1&gt;TODAY(),TODAY(),$U$1)-U29)/365.25)&gt;1,INT((IF($U$1&gt;TODAY(),TODAY(),$U$1)-U29)/365.25),0),MONTH(U29),DAY(U29)))</f>
        <v/>
      </c>
      <c r="W29" s="52" t="str">
        <f ca="1">IF(Parc_Auto[[#This Row],[ Dernier CT ]]="","",DATE(YEAR(V29)+2,MONTH(V29),DAY(V29)))</f>
        <v/>
      </c>
      <c r="X29" s="18"/>
      <c r="Y29" s="11"/>
      <c r="Z29" s="11"/>
      <c r="AB29" s="79"/>
      <c r="AC29" s="72" t="str">
        <f ca="1">IF(Parc_Auto[[#This Row],[ Durée (mois) ]]="","",Parc_Auto[[#This Row],[ Durée (mois) ]]-(DATEDIF(Parc_Auto[[#This Row],[ Début loc. ]],TODAY(),"m")))</f>
        <v/>
      </c>
      <c r="AD29" s="72" t="str">
        <f>+IF(Parc_Auto[[#This Row],[ Durée (mois) ]]="","",IF(Parc_Auto[[#This Row],[ Restant (mois) ]]&lt;7,"Oui","Non"))</f>
        <v/>
      </c>
      <c r="AE29" s="11"/>
      <c r="AF29" s="11"/>
      <c r="AG29" s="73"/>
      <c r="AH29" s="55"/>
      <c r="AI29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J29" s="18"/>
      <c r="AK29" s="53" t="str">
        <f>+IF(Parc_Auto[[#This Row],[ Début loc. ]]="","",EDATE(Parc_Auto[[#This Row],[ Début loc. ]],Parc_Auto[[#This Row],[ Durée (mois) ]]))</f>
        <v/>
      </c>
      <c r="AL29" s="11"/>
      <c r="AM29" s="74"/>
      <c r="AN29" s="74"/>
      <c r="AO29" s="75"/>
      <c r="AQ29" s="13"/>
      <c r="AR29" s="11"/>
      <c r="AS29" s="53" t="str">
        <f>+IF(Parc_Auto[[#This Row],[ Début maint. ]]="","",EDATE(Parc_Auto[[#This Row],[ Début maint. ]],Parc_Auto[[#This Row],[ Durée maint. ]]))</f>
        <v/>
      </c>
      <c r="AT29" s="71"/>
      <c r="AU29" s="71"/>
      <c r="AV29" s="80"/>
      <c r="AW29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29" s="76"/>
    </row>
    <row r="30" spans="1:52" ht="11.25" x14ac:dyDescent="0.2">
      <c r="A30" s="65"/>
      <c r="B30" s="65"/>
      <c r="C30" s="65"/>
      <c r="D30" s="65"/>
      <c r="E30" s="65"/>
      <c r="F30" s="65"/>
      <c r="G30" s="65"/>
      <c r="H30" s="66"/>
      <c r="J30" s="67"/>
      <c r="K30" s="67"/>
      <c r="L30" s="105"/>
      <c r="M30" s="10"/>
      <c r="N30" s="11"/>
      <c r="O30" s="10"/>
      <c r="P30" s="68"/>
      <c r="Q30" s="68"/>
      <c r="R30" s="68"/>
      <c r="S30" s="13"/>
      <c r="T30" s="69"/>
      <c r="U30" s="70"/>
      <c r="V30" s="52" t="str">
        <f ca="1">+IF(Parc_Auto[[#This Row],[ CT Initial ]]="","",DATE(YEAR(U30)+IF(INT((IF($U$1&gt;TODAY(),TODAY(),$U$1)-U30)/365.25)&gt;1,INT((IF($U$1&gt;TODAY(),TODAY(),$U$1)-U30)/365.25),0),MONTH(U30),DAY(U30)))</f>
        <v/>
      </c>
      <c r="W30" s="52" t="str">
        <f ca="1">IF(Parc_Auto[[#This Row],[ Dernier CT ]]="","",DATE(YEAR(V30)+2,MONTH(V30),DAY(V30)))</f>
        <v/>
      </c>
      <c r="X30" s="18"/>
      <c r="Y30" s="11"/>
      <c r="Z30" s="11"/>
      <c r="AA30" s="11"/>
      <c r="AB30" s="79"/>
      <c r="AC30" s="72" t="str">
        <f ca="1">IF(Parc_Auto[[#This Row],[ Durée (mois) ]]="","",Parc_Auto[[#This Row],[ Durée (mois) ]]-(DATEDIF(Parc_Auto[[#This Row],[ Début loc. ]],TODAY(),"m")))</f>
        <v/>
      </c>
      <c r="AD30" s="72" t="str">
        <f>+IF(Parc_Auto[[#This Row],[ Durée (mois) ]]="","",IF(Parc_Auto[[#This Row],[ Restant (mois) ]]&lt;7,"Oui","Non"))</f>
        <v/>
      </c>
      <c r="AE30" s="11"/>
      <c r="AF30" s="11"/>
      <c r="AG30" s="73"/>
      <c r="AH30" s="55"/>
      <c r="AI30" s="55" t="str">
        <f>+IF(Parc_Auto[[#This Row],[ KM contrat ]]="","",IF(Parc_Auto[[#This Row],[KM]]&gt;Parc_Auto[[#This Row],[ KM contrat ]],(Parc_Auto[[#This Row],[KM]]-Parc_Auto[[#This Row],[ KM contrat ]])*Parc_Auto[[#This Row],[KM Excendentaire]],""))</f>
        <v/>
      </c>
      <c r="AK30" s="53" t="str">
        <f>+IF(Parc_Auto[[#This Row],[ Début loc. ]]="","",EDATE(Parc_Auto[[#This Row],[ Début loc. ]],Parc_Auto[[#This Row],[ Durée (mois) ]]))</f>
        <v/>
      </c>
      <c r="AL30" s="11"/>
      <c r="AM30" s="74"/>
      <c r="AN30" s="74"/>
      <c r="AO30" s="75"/>
      <c r="AP30" s="65"/>
      <c r="AR30" s="11"/>
      <c r="AS30" s="53" t="str">
        <f>+IF(Parc_Auto[[#This Row],[ Début maint. ]]="","",EDATE(Parc_Auto[[#This Row],[ Début maint. ]],Parc_Auto[[#This Row],[ Durée maint. ]]))</f>
        <v/>
      </c>
      <c r="AT30" s="11"/>
      <c r="AU30" s="11"/>
      <c r="AV30" s="82"/>
      <c r="AW30" s="60">
        <f>+Parc_Auto[[#This Row],[ Montant maint. mensuelle (€) ]]*12+Parc_Auto[[#This Row],[ Loyer (€) ]]*12+Parc_Auto[[#This Row],[Taxe CO₂ ]]+Parc_Auto[[#This Row],[Taxe anciennes polluants (Crit’Air) ]]+Parc_Auto[[#This Row],[ Montant/an (€) ]]</f>
        <v>0</v>
      </c>
      <c r="AX30" s="76"/>
      <c r="AY30" s="65"/>
      <c r="AZ30" s="65"/>
    </row>
    <row r="31" spans="1:52" x14ac:dyDescent="0.2">
      <c r="AO31" s="87"/>
    </row>
    <row r="32" spans="1:52" x14ac:dyDescent="0.2">
      <c r="AO32" s="87"/>
    </row>
    <row r="33" spans="41:41" x14ac:dyDescent="0.2">
      <c r="AO33" s="87"/>
    </row>
    <row r="34" spans="41:41" x14ac:dyDescent="0.2">
      <c r="AO34" s="87"/>
    </row>
    <row r="35" spans="41:41" x14ac:dyDescent="0.2">
      <c r="AO35" s="87"/>
    </row>
    <row r="36" spans="41:41" x14ac:dyDescent="0.2">
      <c r="AO36" s="87"/>
    </row>
    <row r="37" spans="41:41" x14ac:dyDescent="0.2">
      <c r="AO37" s="87"/>
    </row>
    <row r="38" spans="41:41" x14ac:dyDescent="0.2">
      <c r="AO38" s="87"/>
    </row>
    <row r="39" spans="41:41" x14ac:dyDescent="0.2">
      <c r="AO39" s="87"/>
    </row>
    <row r="40" spans="41:41" x14ac:dyDescent="0.2">
      <c r="AO40" s="87"/>
    </row>
    <row r="41" spans="41:41" x14ac:dyDescent="0.2">
      <c r="AO41" s="87"/>
    </row>
    <row r="42" spans="41:41" x14ac:dyDescent="0.2">
      <c r="AO42" s="87"/>
    </row>
    <row r="43" spans="41:41" x14ac:dyDescent="0.2">
      <c r="AO43" s="87"/>
    </row>
    <row r="44" spans="41:41" x14ac:dyDescent="0.2">
      <c r="AO44" s="87"/>
    </row>
    <row r="45" spans="41:41" x14ac:dyDescent="0.2">
      <c r="AO45" s="87"/>
    </row>
    <row r="46" spans="41:41" x14ac:dyDescent="0.2">
      <c r="AO46" s="87"/>
    </row>
    <row r="47" spans="41:41" x14ac:dyDescent="0.2">
      <c r="AO47" s="87"/>
    </row>
    <row r="48" spans="41:41" x14ac:dyDescent="0.2">
      <c r="AO48" s="87"/>
    </row>
  </sheetData>
  <phoneticPr fontId="8" type="noConversion"/>
  <conditionalFormatting sqref="S4:T6 S7:S19 S20:T30">
    <cfRule type="cellIs" dxfId="58" priority="1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AQ4 AQ6:AQ13" calculatedColum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5EB409D-EFC8-4A4C-9411-FA6F3D4DE093}">
          <x14:formula1>
            <xm:f>Index!$A$2:$A$5</xm:f>
          </x14:formula1>
          <xm:sqref>A4:A37</xm:sqref>
        </x14:dataValidation>
        <x14:dataValidation type="list" allowBlank="1" showInputMessage="1" showErrorMessage="1" xr:uid="{BE608078-E0AA-4AE5-9E71-93F316B59D80}">
          <x14:formula1>
            <xm:f>Index!$C$2:$C$5</xm:f>
          </x14:formula1>
          <xm:sqref>Y1:Y29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91A8-AA8D-4E08-B436-59949785F59A}">
  <sheetPr>
    <tabColor theme="8"/>
  </sheetPr>
  <dimension ref="A1:BF17"/>
  <sheetViews>
    <sheetView showGridLines="0" zoomScale="85" zoomScaleNormal="85" workbookViewId="0">
      <selection activeCell="E36" sqref="E36"/>
    </sheetView>
  </sheetViews>
  <sheetFormatPr baseColWidth="10" defaultRowHeight="12.75" x14ac:dyDescent="0.2"/>
  <cols>
    <col min="1" max="1" width="9.7109375" style="90" bestFit="1" customWidth="1"/>
    <col min="2" max="2" width="8" style="90" bestFit="1" customWidth="1"/>
    <col min="3" max="3" width="9.28515625" style="90" bestFit="1" customWidth="1"/>
    <col min="4" max="4" width="27.7109375" style="90" bestFit="1" customWidth="1"/>
    <col min="5" max="5" width="15.28515625" style="90" bestFit="1" customWidth="1"/>
    <col min="6" max="6" width="14.7109375" style="90" bestFit="1" customWidth="1"/>
    <col min="7" max="7" width="10.85546875" style="90" bestFit="1" customWidth="1"/>
    <col min="8" max="8" width="14.140625" style="90" bestFit="1" customWidth="1"/>
    <col min="9" max="9" width="14.28515625" style="90" bestFit="1" customWidth="1"/>
    <col min="10" max="10" width="10.85546875" style="90" bestFit="1" customWidth="1"/>
    <col min="11" max="11" width="10.5703125" style="99" bestFit="1" customWidth="1"/>
    <col min="12" max="12" width="17" style="90" bestFit="1" customWidth="1"/>
    <col min="13" max="13" width="14.28515625" style="90" bestFit="1" customWidth="1"/>
    <col min="14" max="14" width="19.28515625" style="90" bestFit="1" customWidth="1"/>
    <col min="15" max="15" width="19.42578125" style="90" bestFit="1" customWidth="1"/>
    <col min="16" max="16" width="9.85546875" style="90" bestFit="1" customWidth="1"/>
    <col min="17" max="17" width="8.85546875" style="90" bestFit="1" customWidth="1"/>
    <col min="18" max="18" width="9.28515625" style="97" bestFit="1" customWidth="1"/>
    <col min="19" max="19" width="13.85546875" style="90" bestFit="1" customWidth="1"/>
    <col min="20" max="20" width="14.28515625" style="90" bestFit="1" customWidth="1"/>
    <col min="21" max="21" width="16.5703125" style="91" bestFit="1" customWidth="1"/>
    <col min="22" max="22" width="16.5703125" style="90" bestFit="1" customWidth="1"/>
    <col min="23" max="23" width="23.5703125" style="90" bestFit="1" customWidth="1"/>
    <col min="24" max="24" width="22" style="91" bestFit="1" customWidth="1"/>
    <col min="25" max="25" width="7.42578125" style="91" bestFit="1" customWidth="1"/>
    <col min="26" max="27" width="11.5703125" style="92" bestFit="1" customWidth="1"/>
    <col min="28" max="28" width="13.42578125" style="92" bestFit="1" customWidth="1"/>
    <col min="29" max="29" width="14.5703125" style="90" bestFit="1" customWidth="1"/>
    <col min="30" max="30" width="13.140625" style="90" bestFit="1" customWidth="1"/>
    <col min="31" max="31" width="13.7109375" style="90" bestFit="1" customWidth="1"/>
    <col min="32" max="32" width="10.5703125" style="90" bestFit="1" customWidth="1"/>
    <col min="33" max="33" width="14.140625" style="90" bestFit="1" customWidth="1"/>
    <col min="34" max="34" width="15.28515625" style="90" bestFit="1" customWidth="1"/>
    <col min="35" max="35" width="16.5703125" style="90" bestFit="1" customWidth="1"/>
    <col min="36" max="36" width="13.5703125" style="90" bestFit="1" customWidth="1"/>
    <col min="37" max="37" width="12.85546875" style="90" bestFit="1" customWidth="1"/>
    <col min="38" max="38" width="11.28515625" style="90" bestFit="1" customWidth="1"/>
    <col min="39" max="39" width="12.42578125" style="90" bestFit="1" customWidth="1"/>
    <col min="40" max="40" width="11.28515625" style="90" bestFit="1" customWidth="1"/>
    <col min="41" max="41" width="15.140625" style="90" bestFit="1" customWidth="1"/>
    <col min="42" max="42" width="16.140625" style="90" bestFit="1" customWidth="1"/>
    <col min="43" max="44" width="15" style="90" bestFit="1" customWidth="1"/>
    <col min="45" max="45" width="12.7109375" style="90" bestFit="1" customWidth="1"/>
    <col min="46" max="46" width="11.85546875" style="90" bestFit="1" customWidth="1"/>
    <col min="47" max="47" width="9.85546875" style="90" bestFit="1" customWidth="1"/>
    <col min="48" max="48" width="19.7109375" style="90" bestFit="1" customWidth="1"/>
    <col min="49" max="49" width="15.28515625" style="90" bestFit="1" customWidth="1"/>
    <col min="50" max="50" width="12" style="90" bestFit="1" customWidth="1"/>
    <col min="51" max="51" width="13.28515625" style="90" bestFit="1" customWidth="1"/>
    <col min="52" max="16384" width="11.42578125" style="90"/>
  </cols>
  <sheetData>
    <row r="1" spans="1:58" x14ac:dyDescent="0.2">
      <c r="A1" s="89" t="s">
        <v>7</v>
      </c>
      <c r="B1" s="90" t="s">
        <v>8</v>
      </c>
      <c r="C1" s="90" t="s">
        <v>6</v>
      </c>
      <c r="D1" s="90" t="s">
        <v>0</v>
      </c>
      <c r="E1" s="90" t="s">
        <v>12</v>
      </c>
      <c r="F1" s="90" t="s">
        <v>13</v>
      </c>
      <c r="G1" s="90" t="s">
        <v>238</v>
      </c>
      <c r="H1" s="90" t="s">
        <v>38</v>
      </c>
      <c r="I1" s="90" t="s">
        <v>39</v>
      </c>
      <c r="J1" s="90" t="s">
        <v>40</v>
      </c>
      <c r="K1" s="99" t="s">
        <v>41</v>
      </c>
      <c r="L1" s="90" t="s">
        <v>42</v>
      </c>
      <c r="M1" s="90" t="s">
        <v>43</v>
      </c>
      <c r="N1" s="90" t="s">
        <v>44</v>
      </c>
      <c r="O1" s="90" t="s">
        <v>45</v>
      </c>
      <c r="P1" s="90" t="s">
        <v>46</v>
      </c>
      <c r="Q1" s="90" t="s">
        <v>47</v>
      </c>
      <c r="R1" s="97" t="s">
        <v>48</v>
      </c>
      <c r="S1" s="92" t="s">
        <v>49</v>
      </c>
      <c r="T1" s="92" t="s">
        <v>50</v>
      </c>
      <c r="U1" s="91" t="s">
        <v>51</v>
      </c>
      <c r="V1" s="90" t="s">
        <v>52</v>
      </c>
      <c r="W1" s="91" t="s">
        <v>53</v>
      </c>
      <c r="X1" s="90" t="s">
        <v>54</v>
      </c>
      <c r="Y1" s="90" t="s">
        <v>55</v>
      </c>
      <c r="Z1" s="90" t="s">
        <v>56</v>
      </c>
      <c r="AA1" s="90" t="s">
        <v>57</v>
      </c>
      <c r="AB1" s="90" t="s">
        <v>58</v>
      </c>
      <c r="AC1" s="90" t="s">
        <v>59</v>
      </c>
      <c r="AD1" s="90" t="s">
        <v>233</v>
      </c>
      <c r="AE1" s="90" t="s">
        <v>60</v>
      </c>
      <c r="AF1" s="90" t="s">
        <v>61</v>
      </c>
      <c r="AG1" s="90" t="s">
        <v>62</v>
      </c>
      <c r="AH1" s="90" t="s">
        <v>63</v>
      </c>
      <c r="AI1" s="90" t="s">
        <v>64</v>
      </c>
      <c r="AJ1" s="90" t="s">
        <v>239</v>
      </c>
      <c r="AK1" s="90" t="s">
        <v>65</v>
      </c>
      <c r="AL1" s="90" t="s">
        <v>234</v>
      </c>
      <c r="AM1" s="90" t="s">
        <v>235</v>
      </c>
      <c r="AN1" s="90" t="s">
        <v>236</v>
      </c>
      <c r="AO1" s="90" t="s">
        <v>237</v>
      </c>
      <c r="AP1" s="90" t="s">
        <v>66</v>
      </c>
      <c r="AQ1" s="90" t="s">
        <v>67</v>
      </c>
      <c r="AR1" s="90" t="s">
        <v>68</v>
      </c>
      <c r="AS1" s="90" t="s">
        <v>203</v>
      </c>
      <c r="AT1" s="90" t="s">
        <v>204</v>
      </c>
      <c r="AU1" s="90" t="s">
        <v>69</v>
      </c>
      <c r="AV1" s="90" t="s">
        <v>70</v>
      </c>
      <c r="AW1" s="90" t="s">
        <v>71</v>
      </c>
      <c r="AX1" s="90" t="s">
        <v>72</v>
      </c>
      <c r="AY1" s="90" t="s">
        <v>73</v>
      </c>
      <c r="AZ1" s="90" t="s">
        <v>74</v>
      </c>
      <c r="BA1" s="90" t="s">
        <v>75</v>
      </c>
      <c r="BB1" s="90" t="s">
        <v>208</v>
      </c>
      <c r="BC1" s="90" t="s">
        <v>76</v>
      </c>
      <c r="BD1" s="90" t="s">
        <v>209</v>
      </c>
      <c r="BE1" s="90" t="s">
        <v>193</v>
      </c>
      <c r="BF1" s="90" t="s">
        <v>77</v>
      </c>
    </row>
    <row r="2" spans="1:58" x14ac:dyDescent="0.2">
      <c r="A2" s="89">
        <f>IF(C2="","",YEAR(C2))</f>
        <v>2025</v>
      </c>
      <c r="B2" s="90">
        <f>IF(C2="","",MONTH(C2))</f>
        <v>5</v>
      </c>
      <c r="C2" s="93">
        <v>45792</v>
      </c>
      <c r="D2" s="90" t="s">
        <v>11</v>
      </c>
      <c r="F2" s="90" t="s">
        <v>156</v>
      </c>
      <c r="G2" s="89" t="s">
        <v>156</v>
      </c>
      <c r="H2" s="90" t="s">
        <v>78</v>
      </c>
      <c r="I2" s="90" t="s">
        <v>158</v>
      </c>
      <c r="J2" s="90" t="s">
        <v>79</v>
      </c>
      <c r="K2" s="99" t="s">
        <v>80</v>
      </c>
      <c r="L2" s="90" t="s">
        <v>177</v>
      </c>
      <c r="M2" s="90">
        <v>1234567</v>
      </c>
      <c r="N2" s="90" t="s">
        <v>178</v>
      </c>
      <c r="O2" s="90" t="s">
        <v>81</v>
      </c>
      <c r="P2" s="90" t="s">
        <v>82</v>
      </c>
      <c r="Q2" s="90" t="s">
        <v>83</v>
      </c>
      <c r="R2" s="97">
        <v>95</v>
      </c>
      <c r="S2" s="92" t="s">
        <v>156</v>
      </c>
      <c r="T2" s="92" t="s">
        <v>167</v>
      </c>
      <c r="U2" s="91" t="s">
        <v>84</v>
      </c>
      <c r="V2" s="90">
        <v>580</v>
      </c>
      <c r="W2" s="91">
        <v>500</v>
      </c>
      <c r="X2" s="90">
        <v>150</v>
      </c>
      <c r="Y2" s="90">
        <v>65200</v>
      </c>
      <c r="Z2" s="90">
        <v>45297</v>
      </c>
      <c r="AA2" s="90">
        <v>43833</v>
      </c>
      <c r="AB2" s="90">
        <v>45660</v>
      </c>
      <c r="AC2" s="90">
        <v>46390</v>
      </c>
      <c r="AD2" s="90" t="s">
        <v>157</v>
      </c>
      <c r="AE2" s="90" t="s">
        <v>2</v>
      </c>
      <c r="AF2" s="90" t="s">
        <v>188</v>
      </c>
      <c r="AG2" s="90" t="s">
        <v>86</v>
      </c>
      <c r="AH2" s="90">
        <v>60</v>
      </c>
      <c r="AI2" s="90">
        <v>33</v>
      </c>
      <c r="AJ2" s="90" t="s">
        <v>244</v>
      </c>
      <c r="AK2" s="90">
        <v>100000</v>
      </c>
      <c r="AL2" s="90">
        <v>60000</v>
      </c>
      <c r="AM2" s="90">
        <v>45723</v>
      </c>
      <c r="AN2" s="90">
        <v>0.05</v>
      </c>
      <c r="AO2" s="90" t="s">
        <v>245</v>
      </c>
      <c r="AP2" s="90">
        <v>45017</v>
      </c>
      <c r="AQ2" s="90">
        <v>46844</v>
      </c>
      <c r="AR2" s="90">
        <v>250</v>
      </c>
      <c r="AS2" s="90">
        <v>10</v>
      </c>
      <c r="AT2" s="90">
        <v>10</v>
      </c>
      <c r="AU2" s="90" t="s">
        <v>191</v>
      </c>
      <c r="AV2" s="90" t="s">
        <v>87</v>
      </c>
      <c r="AW2" s="90">
        <v>24</v>
      </c>
      <c r="AX2" s="90">
        <v>44927</v>
      </c>
      <c r="AY2" s="90">
        <v>45658</v>
      </c>
      <c r="AZ2" s="90">
        <v>1250</v>
      </c>
      <c r="BA2" s="90">
        <v>80000</v>
      </c>
      <c r="BB2" s="90">
        <v>60</v>
      </c>
      <c r="BC2" s="90">
        <v>4320</v>
      </c>
      <c r="BD2" s="90">
        <v>30000</v>
      </c>
      <c r="BE2" s="90" t="s">
        <v>88</v>
      </c>
      <c r="BF2" s="90" t="s">
        <v>89</v>
      </c>
    </row>
    <row r="3" spans="1:58" x14ac:dyDescent="0.2">
      <c r="A3" s="89">
        <f t="shared" ref="A3:A11" si="0">IF(C3="","",YEAR(C3))</f>
        <v>2025</v>
      </c>
      <c r="B3" s="90">
        <f t="shared" ref="B3:B10" si="1">IF(C3="","",MONTH(C3))</f>
        <v>5</v>
      </c>
      <c r="C3" s="93">
        <v>45793</v>
      </c>
      <c r="D3" s="90" t="s">
        <v>10</v>
      </c>
      <c r="E3" s="90" t="s">
        <v>156</v>
      </c>
      <c r="F3" s="90" t="s">
        <v>33</v>
      </c>
      <c r="G3" s="89" t="s">
        <v>33</v>
      </c>
      <c r="H3" s="90" t="s">
        <v>37</v>
      </c>
      <c r="I3" s="90" t="s">
        <v>155</v>
      </c>
      <c r="J3" s="90" t="s">
        <v>90</v>
      </c>
      <c r="K3" s="99">
        <v>3008</v>
      </c>
      <c r="L3" s="90" t="s">
        <v>194</v>
      </c>
      <c r="M3" s="90">
        <v>1234567</v>
      </c>
      <c r="N3" s="90" t="s">
        <v>179</v>
      </c>
      <c r="O3" s="90" t="s">
        <v>91</v>
      </c>
      <c r="P3" s="90" t="s">
        <v>82</v>
      </c>
      <c r="Q3" s="90" t="s">
        <v>92</v>
      </c>
      <c r="R3" s="97">
        <v>105</v>
      </c>
      <c r="S3" s="92" t="s">
        <v>156</v>
      </c>
      <c r="T3" s="92" t="s">
        <v>168</v>
      </c>
      <c r="U3" s="91" t="s">
        <v>93</v>
      </c>
      <c r="V3" s="90">
        <v>710</v>
      </c>
      <c r="W3" s="91">
        <v>600</v>
      </c>
      <c r="X3" s="90">
        <v>200</v>
      </c>
      <c r="Y3" s="90">
        <v>52300</v>
      </c>
      <c r="Z3" s="90">
        <v>45460</v>
      </c>
      <c r="AA3" s="90">
        <v>44034</v>
      </c>
      <c r="AB3" s="90">
        <v>45495</v>
      </c>
      <c r="AC3" s="90">
        <v>46225</v>
      </c>
      <c r="AD3" s="90">
        <v>46223</v>
      </c>
      <c r="AE3" s="90" t="s">
        <v>20</v>
      </c>
      <c r="AJ3" s="90" t="s">
        <v>245</v>
      </c>
      <c r="AL3" s="90">
        <v>35000</v>
      </c>
      <c r="AM3" s="90">
        <v>45723</v>
      </c>
      <c r="AO3" s="90" t="s">
        <v>245</v>
      </c>
      <c r="AQ3" s="90" t="s">
        <v>245</v>
      </c>
      <c r="AS3" s="90">
        <v>10</v>
      </c>
      <c r="AT3" s="90">
        <v>10</v>
      </c>
      <c r="AY3" s="90" t="s">
        <v>245</v>
      </c>
      <c r="BC3" s="90">
        <v>730</v>
      </c>
      <c r="BD3" s="90">
        <v>30000</v>
      </c>
      <c r="BE3" s="90" t="s">
        <v>94</v>
      </c>
      <c r="BF3" s="90" t="s">
        <v>95</v>
      </c>
    </row>
    <row r="4" spans="1:58" x14ac:dyDescent="0.2">
      <c r="A4" s="89">
        <f t="shared" si="0"/>
        <v>2025</v>
      </c>
      <c r="B4" s="90">
        <f t="shared" si="1"/>
        <v>5</v>
      </c>
      <c r="C4" s="93">
        <v>45794</v>
      </c>
      <c r="D4" s="90" t="s">
        <v>16</v>
      </c>
      <c r="E4" s="90" t="s">
        <v>33</v>
      </c>
      <c r="F4" s="90" t="s">
        <v>33</v>
      </c>
      <c r="G4" s="89" t="s">
        <v>33</v>
      </c>
      <c r="H4" s="90" t="s">
        <v>96</v>
      </c>
      <c r="I4" s="90" t="s">
        <v>159</v>
      </c>
      <c r="J4" s="90" t="s">
        <v>97</v>
      </c>
      <c r="K4" s="99" t="s">
        <v>98</v>
      </c>
      <c r="L4" s="90" t="s">
        <v>195</v>
      </c>
      <c r="M4" s="90">
        <v>1234567</v>
      </c>
      <c r="N4" s="90" t="s">
        <v>180</v>
      </c>
      <c r="O4" s="90" t="s">
        <v>99</v>
      </c>
      <c r="P4" s="90" t="s">
        <v>100</v>
      </c>
      <c r="Q4" s="90" t="s">
        <v>83</v>
      </c>
      <c r="R4" s="97">
        <v>110</v>
      </c>
      <c r="S4" s="92" t="s">
        <v>156</v>
      </c>
      <c r="T4" s="92" t="s">
        <v>169</v>
      </c>
      <c r="U4" s="91" t="s">
        <v>101</v>
      </c>
      <c r="V4" s="90">
        <v>650</v>
      </c>
      <c r="W4" s="91">
        <v>400</v>
      </c>
      <c r="X4" s="90">
        <v>150</v>
      </c>
      <c r="Y4" s="90">
        <v>81200</v>
      </c>
      <c r="Z4" s="90">
        <v>45297</v>
      </c>
      <c r="AA4" s="90">
        <v>43718</v>
      </c>
      <c r="AB4" s="90">
        <v>45545</v>
      </c>
      <c r="AC4" s="90">
        <v>46275</v>
      </c>
      <c r="AD4" s="90" t="s">
        <v>157</v>
      </c>
      <c r="AE4" s="90" t="s">
        <v>2</v>
      </c>
      <c r="AF4" s="90" t="s">
        <v>188</v>
      </c>
      <c r="AG4" s="90" t="s">
        <v>102</v>
      </c>
      <c r="AH4" s="90">
        <v>60</v>
      </c>
      <c r="AI4" s="90">
        <v>15</v>
      </c>
      <c r="AJ4" s="90" t="s">
        <v>244</v>
      </c>
      <c r="AK4" s="90">
        <v>50000</v>
      </c>
      <c r="AL4" s="90">
        <v>25000</v>
      </c>
      <c r="AM4" s="90">
        <v>45723</v>
      </c>
      <c r="AN4" s="90">
        <v>0.05</v>
      </c>
      <c r="AO4" s="90" t="s">
        <v>245</v>
      </c>
      <c r="AP4" s="90">
        <v>44470</v>
      </c>
      <c r="AQ4" s="90">
        <v>46296</v>
      </c>
      <c r="AR4" s="90">
        <v>290</v>
      </c>
      <c r="AS4" s="90">
        <v>10</v>
      </c>
      <c r="AT4" s="90">
        <v>10</v>
      </c>
      <c r="AU4" s="90" t="s">
        <v>191</v>
      </c>
      <c r="AV4" s="90" t="s">
        <v>103</v>
      </c>
      <c r="AW4" s="90">
        <v>36</v>
      </c>
      <c r="AX4" s="90">
        <v>44206</v>
      </c>
      <c r="AY4" s="90">
        <v>45301</v>
      </c>
      <c r="AZ4" s="90">
        <v>1250</v>
      </c>
      <c r="BA4" s="90">
        <v>112500</v>
      </c>
      <c r="BB4" s="90">
        <v>70</v>
      </c>
      <c r="BC4" s="90">
        <v>4990</v>
      </c>
      <c r="BD4" s="90">
        <v>30000</v>
      </c>
      <c r="BE4" s="90" t="s">
        <v>104</v>
      </c>
      <c r="BF4" s="90" t="s">
        <v>105</v>
      </c>
    </row>
    <row r="5" spans="1:58" x14ac:dyDescent="0.2">
      <c r="A5" s="89" t="str">
        <f t="shared" si="0"/>
        <v/>
      </c>
      <c r="B5" s="90" t="str">
        <f t="shared" si="1"/>
        <v/>
      </c>
      <c r="C5" s="93"/>
      <c r="G5" s="89"/>
      <c r="S5" s="92"/>
      <c r="T5" s="92"/>
      <c r="W5" s="91"/>
      <c r="X5" s="90"/>
      <c r="Y5" s="90"/>
      <c r="Z5" s="90"/>
      <c r="AA5" s="90"/>
      <c r="AB5" s="90"/>
    </row>
    <row r="6" spans="1:58" s="95" customFormat="1" x14ac:dyDescent="0.2">
      <c r="A6" s="94" t="str">
        <f t="shared" si="0"/>
        <v/>
      </c>
      <c r="B6" s="95" t="str">
        <f t="shared" si="1"/>
        <v/>
      </c>
      <c r="C6" s="93"/>
      <c r="G6" s="94"/>
      <c r="K6" s="100"/>
      <c r="R6" s="98"/>
      <c r="S6" s="96"/>
      <c r="T6" s="96"/>
      <c r="U6" s="93"/>
      <c r="W6" s="93"/>
    </row>
    <row r="7" spans="1:58" x14ac:dyDescent="0.2">
      <c r="A7" s="89" t="str">
        <f t="shared" si="0"/>
        <v/>
      </c>
      <c r="B7" s="90" t="str">
        <f t="shared" si="1"/>
        <v/>
      </c>
      <c r="C7" s="93"/>
      <c r="G7" s="89"/>
      <c r="S7" s="92"/>
      <c r="T7" s="92"/>
      <c r="W7" s="91"/>
      <c r="X7" s="90"/>
      <c r="Y7" s="90"/>
      <c r="Z7" s="90"/>
      <c r="AA7" s="90"/>
      <c r="AB7" s="90"/>
    </row>
    <row r="8" spans="1:58" x14ac:dyDescent="0.2">
      <c r="A8" s="89" t="str">
        <f t="shared" si="0"/>
        <v/>
      </c>
      <c r="B8" s="90" t="str">
        <f t="shared" si="1"/>
        <v/>
      </c>
      <c r="C8" s="93"/>
      <c r="G8" s="89"/>
      <c r="S8" s="92"/>
      <c r="T8" s="92"/>
      <c r="W8" s="91"/>
      <c r="X8" s="90"/>
      <c r="Y8" s="90"/>
      <c r="Z8" s="90"/>
      <c r="AA8" s="90"/>
      <c r="AB8" s="90"/>
    </row>
    <row r="9" spans="1:58" x14ac:dyDescent="0.2">
      <c r="A9" s="89" t="str">
        <f t="shared" si="0"/>
        <v/>
      </c>
      <c r="B9" s="90" t="str">
        <f t="shared" si="1"/>
        <v/>
      </c>
      <c r="C9" s="93"/>
      <c r="G9" s="89"/>
      <c r="S9" s="92"/>
      <c r="T9" s="92"/>
      <c r="W9" s="91"/>
      <c r="X9" s="90"/>
      <c r="Y9" s="90"/>
      <c r="Z9" s="90"/>
      <c r="AA9" s="90"/>
    </row>
    <row r="10" spans="1:58" x14ac:dyDescent="0.2">
      <c r="A10" s="89" t="str">
        <f t="shared" si="0"/>
        <v/>
      </c>
      <c r="B10" s="90" t="str">
        <f t="shared" si="1"/>
        <v/>
      </c>
      <c r="C10" s="93"/>
      <c r="G10" s="89"/>
      <c r="S10" s="92"/>
      <c r="T10" s="92"/>
      <c r="W10" s="91"/>
      <c r="X10" s="90"/>
      <c r="Y10" s="90"/>
      <c r="Z10" s="90"/>
      <c r="AA10" s="90"/>
    </row>
    <row r="11" spans="1:58" x14ac:dyDescent="0.2">
      <c r="A11" s="89" t="str">
        <f t="shared" si="0"/>
        <v/>
      </c>
      <c r="B11" s="90" t="str">
        <f t="shared" ref="B11:B17" si="2">IF(C11="","",MONTH(C11))</f>
        <v/>
      </c>
      <c r="C11" s="93"/>
      <c r="G11" s="89"/>
      <c r="S11" s="92"/>
      <c r="T11" s="92"/>
      <c r="W11" s="91"/>
      <c r="X11" s="90"/>
      <c r="Y11" s="90"/>
      <c r="Z11" s="90"/>
      <c r="AA11" s="90"/>
    </row>
    <row r="12" spans="1:58" x14ac:dyDescent="0.2">
      <c r="A12" s="89" t="str">
        <f t="shared" ref="A12:A17" si="3">IF(C12="","",YEAR(C12))</f>
        <v/>
      </c>
      <c r="B12" s="90" t="str">
        <f t="shared" si="2"/>
        <v/>
      </c>
      <c r="C12" s="93"/>
      <c r="G12" s="89"/>
      <c r="S12" s="92"/>
      <c r="T12" s="92"/>
      <c r="W12" s="91"/>
      <c r="X12" s="90"/>
      <c r="Y12" s="90"/>
      <c r="Z12" s="90"/>
      <c r="AA12" s="90"/>
    </row>
    <row r="13" spans="1:58" x14ac:dyDescent="0.2">
      <c r="A13" s="89" t="str">
        <f t="shared" si="3"/>
        <v/>
      </c>
      <c r="B13" s="90" t="str">
        <f t="shared" si="2"/>
        <v/>
      </c>
      <c r="C13" s="93"/>
      <c r="G13" s="89"/>
      <c r="S13" s="92"/>
      <c r="T13" s="92"/>
      <c r="W13" s="91"/>
      <c r="X13" s="90"/>
      <c r="Y13" s="90"/>
      <c r="Z13" s="90"/>
      <c r="AA13" s="90"/>
    </row>
    <row r="14" spans="1:58" x14ac:dyDescent="0.2">
      <c r="A14" s="89" t="str">
        <f t="shared" si="3"/>
        <v/>
      </c>
      <c r="B14" s="90" t="str">
        <f t="shared" si="2"/>
        <v/>
      </c>
      <c r="C14" s="93"/>
      <c r="G14" s="89"/>
      <c r="S14" s="92"/>
      <c r="T14" s="92"/>
      <c r="W14" s="91"/>
      <c r="X14" s="90"/>
      <c r="Y14" s="90"/>
      <c r="Z14" s="90"/>
      <c r="AA14" s="90"/>
    </row>
    <row r="15" spans="1:58" x14ac:dyDescent="0.2">
      <c r="A15" s="89" t="str">
        <f t="shared" si="3"/>
        <v/>
      </c>
      <c r="B15" s="90" t="str">
        <f t="shared" si="2"/>
        <v/>
      </c>
      <c r="C15" s="93"/>
      <c r="G15" s="89"/>
      <c r="S15" s="92"/>
      <c r="T15" s="92"/>
      <c r="W15" s="91"/>
      <c r="X15" s="90"/>
      <c r="Y15" s="90"/>
      <c r="Z15" s="90"/>
      <c r="AA15" s="90"/>
    </row>
    <row r="16" spans="1:58" x14ac:dyDescent="0.2">
      <c r="A16" s="89" t="str">
        <f t="shared" si="3"/>
        <v/>
      </c>
      <c r="B16" s="90" t="str">
        <f t="shared" si="2"/>
        <v/>
      </c>
      <c r="C16" s="93"/>
      <c r="G16" s="89"/>
      <c r="S16" s="92"/>
      <c r="T16" s="92"/>
      <c r="W16" s="91"/>
      <c r="X16" s="90"/>
      <c r="Y16" s="90"/>
      <c r="Z16" s="90"/>
      <c r="AA16" s="90"/>
    </row>
    <row r="17" spans="1:27" x14ac:dyDescent="0.2">
      <c r="A17" s="89" t="str">
        <f t="shared" si="3"/>
        <v/>
      </c>
      <c r="B17" s="90" t="str">
        <f t="shared" si="2"/>
        <v/>
      </c>
      <c r="C17" s="93"/>
      <c r="G17" s="89"/>
      <c r="S17" s="92"/>
      <c r="T17" s="92"/>
      <c r="W17" s="91"/>
      <c r="X17" s="90"/>
      <c r="Y17" s="90"/>
      <c r="Z17" s="90"/>
      <c r="AA17" s="90"/>
    </row>
  </sheetData>
  <phoneticPr fontId="8" type="noConversion"/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E4E8B2-3D70-461D-936D-6EE2A28502E4}">
          <x14:formula1>
            <xm:f>Index!$E$2:$E$7</xm:f>
          </x14:formula1>
          <xm:sqref>D1:D1048576</xm:sqref>
        </x14:dataValidation>
        <x14:dataValidation type="list" allowBlank="1" showInputMessage="1" showErrorMessage="1" xr:uid="{3D6CE97D-3F78-4CBF-BD39-BD2B1475EE6E}">
          <x14:formula1>
            <xm:f>Index!$A$2:$A$6</xm:f>
          </x14:formula1>
          <xm:sqref>E2:F17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8184-B517-4BBC-9EB9-9B49FF61B7AB}">
  <sheetPr>
    <tabColor theme="8"/>
  </sheetPr>
  <dimension ref="A1:G13"/>
  <sheetViews>
    <sheetView showGridLines="0" workbookViewId="0">
      <selection activeCell="D15" sqref="D15:D16"/>
    </sheetView>
  </sheetViews>
  <sheetFormatPr baseColWidth="10" defaultColWidth="18.28515625" defaultRowHeight="14.25" x14ac:dyDescent="0.2"/>
  <cols>
    <col min="1" max="1" width="33" style="132" customWidth="1"/>
    <col min="2" max="16384" width="18.28515625" style="132"/>
  </cols>
  <sheetData>
    <row r="1" spans="1:7" ht="27.75" x14ac:dyDescent="0.4">
      <c r="A1" s="163" t="s">
        <v>192</v>
      </c>
    </row>
    <row r="3" spans="1:7" x14ac:dyDescent="0.2">
      <c r="B3" s="164" t="s">
        <v>42</v>
      </c>
      <c r="C3" s="164" t="s">
        <v>40</v>
      </c>
      <c r="D3" s="164" t="s">
        <v>39</v>
      </c>
      <c r="E3" s="164" t="s">
        <v>58</v>
      </c>
      <c r="F3" s="164" t="s">
        <v>59</v>
      </c>
      <c r="G3" s="164" t="s">
        <v>233</v>
      </c>
    </row>
    <row r="4" spans="1:7" x14ac:dyDescent="0.2">
      <c r="B4" s="165" t="s">
        <v>177</v>
      </c>
      <c r="C4" s="166" t="s">
        <v>79</v>
      </c>
      <c r="D4" s="166" t="s">
        <v>158</v>
      </c>
      <c r="E4" s="167">
        <v>45660</v>
      </c>
      <c r="F4" s="167">
        <v>46390</v>
      </c>
      <c r="G4" s="165" t="s">
        <v>157</v>
      </c>
    </row>
    <row r="5" spans="1:7" x14ac:dyDescent="0.2">
      <c r="B5" s="165" t="s">
        <v>194</v>
      </c>
      <c r="C5" s="166" t="s">
        <v>90</v>
      </c>
      <c r="D5" s="166" t="s">
        <v>155</v>
      </c>
      <c r="E5" s="167">
        <v>45495</v>
      </c>
      <c r="F5" s="167">
        <v>46225</v>
      </c>
      <c r="G5" s="168">
        <v>46223</v>
      </c>
    </row>
    <row r="6" spans="1:7" x14ac:dyDescent="0.2">
      <c r="B6" s="165" t="s">
        <v>195</v>
      </c>
      <c r="C6" s="166" t="s">
        <v>97</v>
      </c>
      <c r="D6" s="166" t="s">
        <v>159</v>
      </c>
      <c r="E6" s="167">
        <v>45545</v>
      </c>
      <c r="F6" s="167">
        <v>46275</v>
      </c>
      <c r="G6" s="165" t="s">
        <v>157</v>
      </c>
    </row>
    <row r="7" spans="1:7" x14ac:dyDescent="0.2">
      <c r="B7" s="165" t="s">
        <v>196</v>
      </c>
      <c r="C7" s="166" t="s">
        <v>106</v>
      </c>
      <c r="D7" s="166" t="s">
        <v>160</v>
      </c>
      <c r="E7" s="167">
        <v>45653</v>
      </c>
      <c r="F7" s="167">
        <v>46383</v>
      </c>
      <c r="G7" s="165" t="s">
        <v>157</v>
      </c>
    </row>
    <row r="8" spans="1:7" x14ac:dyDescent="0.2">
      <c r="B8" s="165" t="s">
        <v>197</v>
      </c>
      <c r="C8" s="166" t="s">
        <v>112</v>
      </c>
      <c r="D8" s="166" t="s">
        <v>161</v>
      </c>
      <c r="E8" s="167">
        <v>45654</v>
      </c>
      <c r="F8" s="167">
        <v>46384</v>
      </c>
      <c r="G8" s="165" t="s">
        <v>157</v>
      </c>
    </row>
    <row r="9" spans="1:7" x14ac:dyDescent="0.2">
      <c r="B9" s="165" t="s">
        <v>198</v>
      </c>
      <c r="C9" s="166" t="s">
        <v>120</v>
      </c>
      <c r="D9" s="166" t="s">
        <v>162</v>
      </c>
      <c r="E9" s="167">
        <v>45655</v>
      </c>
      <c r="F9" s="167">
        <v>46385</v>
      </c>
      <c r="G9" s="165" t="s">
        <v>157</v>
      </c>
    </row>
    <row r="10" spans="1:7" x14ac:dyDescent="0.2">
      <c r="B10" s="165" t="s">
        <v>199</v>
      </c>
      <c r="C10" s="166" t="s">
        <v>127</v>
      </c>
      <c r="D10" s="166" t="s">
        <v>163</v>
      </c>
      <c r="E10" s="167">
        <v>45656</v>
      </c>
      <c r="F10" s="167">
        <v>46386</v>
      </c>
      <c r="G10" s="165" t="s">
        <v>157</v>
      </c>
    </row>
    <row r="11" spans="1:7" x14ac:dyDescent="0.2">
      <c r="B11" s="165" t="s">
        <v>200</v>
      </c>
      <c r="C11" s="166" t="s">
        <v>135</v>
      </c>
      <c r="D11" s="166" t="s">
        <v>164</v>
      </c>
      <c r="E11" s="167">
        <v>45657</v>
      </c>
      <c r="F11" s="167">
        <v>46387</v>
      </c>
      <c r="G11" s="165" t="s">
        <v>157</v>
      </c>
    </row>
    <row r="12" spans="1:7" x14ac:dyDescent="0.2">
      <c r="B12" s="165" t="s">
        <v>201</v>
      </c>
      <c r="C12" s="166" t="s">
        <v>139</v>
      </c>
      <c r="D12" s="166" t="s">
        <v>165</v>
      </c>
      <c r="E12" s="167">
        <v>45658</v>
      </c>
      <c r="F12" s="167">
        <v>46388</v>
      </c>
      <c r="G12" s="165" t="s">
        <v>157</v>
      </c>
    </row>
    <row r="13" spans="1:7" x14ac:dyDescent="0.2">
      <c r="B13" s="165" t="s">
        <v>202</v>
      </c>
      <c r="C13" s="166" t="s">
        <v>147</v>
      </c>
      <c r="D13" s="166" t="s">
        <v>166</v>
      </c>
      <c r="E13" s="167">
        <v>45659</v>
      </c>
      <c r="F13" s="167">
        <v>46389</v>
      </c>
      <c r="G13" s="165" t="s">
        <v>157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1D8D-BC27-4BD7-825B-98F7E1F566FB}">
  <dimension ref="A3:B7"/>
  <sheetViews>
    <sheetView workbookViewId="0">
      <selection activeCell="H23" sqref="H23"/>
    </sheetView>
  </sheetViews>
  <sheetFormatPr baseColWidth="10" defaultRowHeight="15" x14ac:dyDescent="0.25"/>
  <cols>
    <col min="1" max="1" width="21" bestFit="1" customWidth="1"/>
    <col min="2" max="2" width="8.140625" bestFit="1" customWidth="1"/>
  </cols>
  <sheetData>
    <row r="3" spans="1:2" x14ac:dyDescent="0.25">
      <c r="A3" s="111" t="s">
        <v>206</v>
      </c>
      <c r="B3" s="111" t="s">
        <v>211</v>
      </c>
    </row>
    <row r="4" spans="1:2" x14ac:dyDescent="0.25">
      <c r="A4" s="129" t="s">
        <v>83</v>
      </c>
      <c r="B4" s="130">
        <v>0.6</v>
      </c>
    </row>
    <row r="5" spans="1:2" x14ac:dyDescent="0.25">
      <c r="A5" s="129" t="s">
        <v>123</v>
      </c>
      <c r="B5" s="130">
        <v>0.2</v>
      </c>
    </row>
    <row r="6" spans="1:2" x14ac:dyDescent="0.25">
      <c r="A6" s="129" t="s">
        <v>92</v>
      </c>
      <c r="B6" s="130">
        <v>0.2</v>
      </c>
    </row>
    <row r="7" spans="1:2" x14ac:dyDescent="0.25">
      <c r="A7" s="129" t="s">
        <v>207</v>
      </c>
      <c r="B7" s="130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3A1B-D83C-4742-B806-44F24466A5FD}">
  <dimension ref="A1:I7"/>
  <sheetViews>
    <sheetView workbookViewId="0">
      <selection activeCell="H18" sqref="H18"/>
    </sheetView>
  </sheetViews>
  <sheetFormatPr baseColWidth="10" defaultRowHeight="15" x14ac:dyDescent="0.25"/>
  <cols>
    <col min="3" max="3" width="17.140625" customWidth="1"/>
    <col min="4" max="4" width="13.7109375" customWidth="1"/>
    <col min="5" max="5" width="26.5703125" bestFit="1" customWidth="1"/>
  </cols>
  <sheetData>
    <row r="1" spans="1:9" x14ac:dyDescent="0.25">
      <c r="A1" t="s">
        <v>36</v>
      </c>
      <c r="C1" t="s">
        <v>19</v>
      </c>
      <c r="E1" t="s">
        <v>18</v>
      </c>
      <c r="G1" s="3" t="s">
        <v>26</v>
      </c>
      <c r="I1" t="s">
        <v>29</v>
      </c>
    </row>
    <row r="2" spans="1:9" x14ac:dyDescent="0.25">
      <c r="A2" t="s">
        <v>156</v>
      </c>
      <c r="C2" t="s">
        <v>20</v>
      </c>
      <c r="E2" t="s">
        <v>9</v>
      </c>
      <c r="G2" s="2" t="s">
        <v>22</v>
      </c>
      <c r="I2" t="s">
        <v>3</v>
      </c>
    </row>
    <row r="3" spans="1:9" x14ac:dyDescent="0.25">
      <c r="A3" t="s">
        <v>33</v>
      </c>
      <c r="C3" t="s">
        <v>21</v>
      </c>
      <c r="E3" t="s">
        <v>10</v>
      </c>
      <c r="G3" s="2" t="s">
        <v>24</v>
      </c>
      <c r="I3" t="s">
        <v>27</v>
      </c>
    </row>
    <row r="4" spans="1:9" x14ac:dyDescent="0.25">
      <c r="A4" t="s">
        <v>34</v>
      </c>
      <c r="C4" t="s">
        <v>2</v>
      </c>
      <c r="E4" t="s">
        <v>15</v>
      </c>
      <c r="G4" s="2" t="s">
        <v>23</v>
      </c>
      <c r="I4" t="s">
        <v>5</v>
      </c>
    </row>
    <row r="5" spans="1:9" x14ac:dyDescent="0.25">
      <c r="A5" s="1" t="s">
        <v>35</v>
      </c>
      <c r="B5" s="1"/>
      <c r="C5" t="s">
        <v>17</v>
      </c>
      <c r="E5" t="s">
        <v>11</v>
      </c>
      <c r="G5" s="4" t="s">
        <v>25</v>
      </c>
      <c r="I5" t="s">
        <v>28</v>
      </c>
    </row>
    <row r="6" spans="1:9" x14ac:dyDescent="0.25">
      <c r="E6" t="s">
        <v>14</v>
      </c>
      <c r="I6" t="s">
        <v>1</v>
      </c>
    </row>
    <row r="7" spans="1:9" x14ac:dyDescent="0.25">
      <c r="E7" t="s">
        <v>16</v>
      </c>
      <c r="I7" t="s">
        <v>1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 2 0 2 5 - 0 7 - 0 3 T 1 3 : 2 6 : 1 7 . 1 0 0 2 9 5 2 - 0 5 : 0 0 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 P a r c _ A u t o 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 P a r c _ A u t o 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 C o l u m n s \ S O C I E T E   F A C T U R E E < / K e y > < / D i a g r a m O b j e c t K e y > < D i a g r a m O b j e c t K e y > < K e y > C o l u m n s \ P R O P R I E T A I R E < / K e y > < / D i a g r a m O b j e c t K e y > < D i a g r a m O b j e c t K e y > < K e y > C o l u m n s \ C O N D U C T E U R < / K e y > < / D i a g r a m O b j e c t K e y > < D i a g r a m O b j e c t K e y > < K e y > C o l u m n s \ M A R Q U E < / K e y > < / D i a g r a m O b j e c t K e y > < D i a g r a m O b j e c t K e y > < K e y > C o l u m n s \ M O D E L E < / K e y > < / D i a g r a m O b j e c t K e y > < D i a g r a m O b j e c t K e y > < K e y > C o l u m n s \ I M M A T R I C U L A T I O N < / K e y > < / D i a g r a m O b j e c t K e y > < D i a g r a m O b j e c t K e y > < K e y > C o l u m n s \ C O D E   A N T S < / K e y > < / D i a g r a m O b j e c t K e y > < D i a g r a m O b j e c t K e y > < K e y > C o l u m n s \ N O   S E R I E < / K e y > < / D i a g r a m O b j e c t K e y > < D i a g r a m O b j e c t K e y > < K e y > C o l u m n s \ D a t e   d e   1 � r e   m i s e   e n   c i r c u l a t i o n < / K e y > < / D i a g r a m O b j e c t K e y > < D i a g r a m O b j e c t K e y > < K e y > C o l u m n s \ G e n r e     n a t i o n a l < / K e y > < / D i a g r a m O b j e c t K e y > < D i a g r a m O b j e c t K e y > < K e y > C o l u m n s \ C 0 2 < / K e y > < / D i a g r a m O b j e c t K e y > < D i a g r a m O b j e c t K e y > < K e y > C o l u m n s \ K I L O M E T R A G E < / K e y > < / D i a g r a m O b j e c t K e y > < D i a g r a m O b j e c t K e y > < K e y > C o l u m n s \ D a t e   M A J   K M < / K e y > < / D i a g r a m O b j e c t K e y > < D i a g r a m O b j e c t K e y > < K e y > C o l u m n s \ D A T E   D E B U T   A S S U R A N C E < / K e y > < / D i a g r a m O b j e c t K e y > < D i a g r a m O b j e c t K e y > < K e y > C o l u m n s \ M O N T A N T   A S S U R A N C E < / K e y > < / D i a g r a m O b j e c t K e y > < D i a g r a m O b j e c t K e y > < K e y > C o l u m n s \ F R A N C H I S E S   I N C E N D I E   /   V O L   D O M M A G E < / K e y > < / D i a g r a m O b j e c t K e y > < D i a g r a m O b j e c t K e y > < K e y > C o l u m n s \ F R A N C H I S E S   B R I S   D E   G L A C E < / K e y > < / D i a g r a m O b j e c t K e y > < D i a g r a m O b j e c t K e y > < K e y > C o l u m n s \ D a t e   C o n t r � l e   t e c h n i q u e   I n i t i a l < / K e y > < / D i a g r a m O b j e c t K e y > < D i a g r a m O b j e c t K e y > < K e y > C o l u m n s \ D e r n i e r   C t r l < / K e y > < / D i a g r a m O b j e c t K e y > < D i a g r a m O b j e c t K e y > < K e y > C o l u m n s \ P r o c h a i n   C t r l < / K e y > < / D i a g r a m O b j e c t K e y > < D i a g r a m O b j e c t K e y > < K e y > C o l u m n s \ D a t e   c o n t r � l e   �   v e n i r < / K e y > < / D i a g r a m O b j e c t K e y > < D i a g r a m O b j e c t K e y > < K e y > C o l u m n s \ A C H A T S   /   L O C A T I O N < / K e y > < / D i a g r a m O b j e c t K e y > < D i a g r a m O b j e c t K e y > < K e y > C o l u m n s \ L O U E U R S < / K e y > < / D i a g r a m O b j e c t K e y > < D i a g r a m O b j e c t K e y > < K e y > C o l u m n s \ N O   C O N T R A T < / K e y > < / D i a g r a m O b j e c t K e y > < D i a g r a m O b j e c t K e y > < K e y > C o l u m n s \ D U R E E   ( m o i s ) < / K e y > < / D i a g r a m O b j e c t K e y > < D i a g r a m O b j e c t K e y > < K e y > C o l u m n s \ D u r � e   r e s t a n t e   ( m o i s ) < / K e y > < / D i a g r a m O b j e c t K e y > < D i a g r a m O b j e c t K e y > < K e y > C o l u m n s \ K M < / K e y > < / D i a g r a m O b j e c t K e y > < D i a g r a m O b j e c t K e y > < K e y > C o l u m n s \ D E B U T < / K e y > < / D i a g r a m O b j e c t K e y > < D i a g r a m O b j e c t K e y > < K e y > C o l u m n s \ F I N < / K e y > < / D i a g r a m O b j e c t K e y > < D i a g r a m O b j e c t K e y > < K e y > C o l u m n s \ L O Y E R S < / K e y > < / D i a g r a m O b j e c t K e y > < D i a g r a m O b j e c t K e y > < K e y > C o l u m n s \ T V S < / K e y > < / D i a g r a m O b j e c t K e y > < D i a g r a m O b j e c t K e y > < K e y > C o l u m n s \ P R E S T A T A I R E   /   M A I N T E N A N C E < / K e y > < / D i a g r a m O b j e c t K e y > < D i a g r a m O b j e c t K e y > < K e y > C o l u m n s \ N O   C O N T R A T 2 < / K e y > < / D i a g r a m O b j e c t K e y > < D i a g r a m O b j e c t K e y > < K e y > C o l u m n s \ D u r � e   ( m o i s ) < / K e y > < / D i a g r a m O b j e c t K e y > < D i a g r a m O b j e c t K e y > < K e y > C o l u m n s \ D a t e _ D E B U T < / K e y > < / D i a g r a m O b j e c t K e y > < D i a g r a m O b j e c t K e y > < K e y > C o l u m n s \ D a t e _ F I N < / K e y > < / D i a g r a m O b j e c t K e y > < D i a g r a m O b j e c t K e y > < K e y > C o l u m n s \ K M   / M O I S < / K e y > < / D i a g r a m O b j e c t K e y > < D i a g r a m O b j e c t K e y > < K e y > C o l u m n s \ K I L O M E T R A G E   F I N   M A I N T E N A N C E < / K e y > < / D i a g r a m O b j e c t K e y > < D i a g r a m O b j e c t K e y > < K e y > C o l u m n s \ M O N T A N T   H T < / K e y > < / D i a g r a m O b j e c t K e y > < D i a g r a m O b j e c t K e y > < K e y > C o l u m n s \ C o u t   M a i n t e n a n c e   /   d u r � e   d u   c o n t r a t < / K e y > < / D i a g r a m O b j e c t K e y > < D i a g r a m O b j e c t K e y > < K e y > C o l u m n s \ C A R T E   T O T A L   I D E N T I F I A N T < / K e y > < / D i a g r a m O b j e c t K e y > < D i a g r a m O b j e c t K e y > < K e y > C o l u m n s \ C A R T E   T O T A L   /   E X P I R A T I O N 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 C o l u m n s \ S O C I E T E   F A C T U R E E 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 C o l u m n s \ P R O P R I E T A I R E 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 C o l u m n s \ C O N D U C T E U R 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 C o l u m n s \ M A R Q U E 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 C o l u m n s \ M O D E L E 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 C o l u m n s \ I M M A T R I C U L A T I O N 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  A N T S 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  S E R I E 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 d e   1 � r e   m i s e   e n   c i r c u l a t i o n 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 C o l u m n s \ G e n r e     n a t i o n a l 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 C o l u m n s \ C 0 2 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 C o l u m n s \ K I L O M E T R A G E 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 M A J   K M 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 D E B U T   A S S U R A N C E 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  A S S U R A N C E 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 C o l u m n s \ F R A N C H I S E S   I N C E N D I E   /   V O L   D O M M A G E 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 C o l u m n s \ F R A N C H I S E S   B R I S   D E   G L A C E 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 C o n t r � l e   t e c h n i q u e   I n i t i a l 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 C o l u m n s \ D e r n i e r   C t r l 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 C o l u m n s \ P r o c h a i n   C t r l 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 c o n t r � l e   �   v e n i r 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 C o l u m n s \ A C H A T S   /   L O C A T I O N 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 C o l u m n s \ L O U E U R S 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  C O N T R A T 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 C o l u m n s \ D U R E E   ( m o i s ) 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 C o l u m n s \ D u r � e   r e s t a n t e   ( m o i s ) 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 C o l u m n s \ K M 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 C o l u m n s \ D E B U T 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 C o l u m n s \ F I N 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 C o l u m n s \ L O Y E R S 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 C o l u m n s \ T V S 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 C o l u m n s \ P R E S T A T A I R E   /   M A I N T E N A N C E 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  C O N T R A T 2 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 C o l u m n s \ D u r � e   ( m o i s ) 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 C o l u m n s \ D a t e _ D E B U T 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 C o l u m n s \ K M   / M O I S 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 C o l u m n s \ K I L O M E T R A G E   F I N   M A I N T E N A N C E 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  H T 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 C o l u m n s \ C o u t   M a i n t e n a n c e   /   d u r � e   d u   c o n t r a t 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 C o l u m n s \ C A R T E   T O T A L   I D E N T I F I A N T 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 C o l u m n s \ C A R T E   T O T A L   /   E X P I R A T I O N 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 P a r c _ A u t o 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 P a r c _ A u t o 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 P a r c _ A u t o 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 C o l u m n s \ S O C I E T E   F A C T U R E E 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 C o l u m n s \ P R O P R I E T A I R E 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 C o l u m n s \ C O N D U C T E U R 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 C o l u m n s \ M O D E L E 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 C o l u m n s \ I M M A T R I C U L A T I O N 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 A N T S 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  S E R I E 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  1 � r e   m i s e   e n   c i r c u l a t i o n 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 C o l u m n s \ G e n r e     n a t i o n a l 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 C o l u m n s \ C 0 2 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 C o l u m n s \ K I L O M E T R A G E 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 M A J   K M 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 D E B U T   A S S U R A N C E 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  A S S U R A N C E 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 C o l u m n s \ F R A N C H I S E S   I N C E N D I E   /   V O L   D O M M A G E 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 C o l u m n s \ F R A N C H I S E S   B R I S   D E   G L A C E 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 C o n t r � l e   t e c h n i q u e   I n i t i a l 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 C o l u m n s \ D e r n i e r   C t r l 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 C o l u m n s \ P r o c h a i n   C t r l 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 c o n t r � l e   �   v e n i r 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 C o l u m n s \ A C H A T S   /  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 C o l u m n s \ L O U E U R S 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 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 C o l u m n s \ D U R E E   ( m o i s ) 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 C o l u m n s \ D u r � e   r e s t a n t e   ( m o i s ) 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 C o l u m n s \ D E B U T 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 C o l u m n s \ L O Y E R S 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 C o l u m n s \ T V S 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 C o l u m n s \ P R E S T A T A I R E   /   M A I N T E N A N C E 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  C O N T R A T 2 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 C o l u m n s \ D u r � e   ( m o i s ) 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 C o l u m n s \ K M   / M O I S 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 C o l u m n s \ K I L O M E T R A G E   F I N   M A I N T E N A N C E 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 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 C o l u m n s \ C o u t   M a i n t e n a n c e   /   d u r � e   d u  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 C o l u m n s \ C A R T E   T O T A L   I D E N T I F I A N T 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 C o l u m n s \ C A R T E   T O T A L   /   E X P I R A T I O N 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a r c _ A u t o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a r c _ A u t o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a r c _ A u t o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 S O C I E T E   F A C T U R E E < / s t r i n g > < / k e y > < v a l u e > < i n t > 1 5 0 < / i n t > < / v a l u e > < / i t e m > < i t e m > < k e y > < s t r i n g > P R O P R I E T A I R E < / s t r i n g > < / k e y > < v a l u e > < i n t > 1 2 3 < / i n t > < / v a l u e > < / i t e m > < i t e m > < k e y > < s t r i n g > C O N D U C T E U R < / s t r i n g > < / k e y > < v a l u e > < i n t > 1 2 1 < / i n t > < / v a l u e > < / i t e m > < i t e m > < k e y > < s t r i n g > M A R Q U E < / s t r i n g > < / k e y > < v a l u e > < i n t > 9 1 < / i n t > < / v a l u e > < / i t e m > < i t e m > < k e y > < s t r i n g > M O D E L E < / s t r i n g > < / k e y > < v a l u e > < i n t > 8 7 < / i n t > < / v a l u e > < / i t e m > < i t e m > < k e y > < s t r i n g > I M M A T R I C U L A T I O N < / s t r i n g > < / k e y > < v a l u e > < i n t > 1 5 3 < / i n t > < / v a l u e > < / i t e m > < i t e m > < k e y > < s t r i n g > C O D E   A N T S < / s t r i n g > < / k e y > < v a l u e > < i n t > 1 0 6 < / i n t > < / v a l u e > < / i t e m > < i t e m > < k e y > < s t r i n g > N O   S E R I E < / s t r i n g > < / k e y > < v a l u e > < i n t > 9 2 < / i n t > < / v a l u e > < / i t e m > < i t e m > < k e y > < s t r i n g > D a t e   d e   1 � r e   m i s e   e n   c i r c u l a t i o n < / s t r i n g > < / k e y > < v a l u e > < i n t > 2 3 4 < / i n t > < / v a l u e > < / i t e m > < i t e m > < k e y > < s t r i n g > G e n r e     n a t i o n a l < / s t r i n g > < / k e y > < v a l u e > < i n t > 1 3 0 < / i n t > < / v a l u e > < / i t e m > < i t e m > < k e y > < s t r i n g > C 0 2 < / s t r i n g > < / k e y > < v a l u e > < i n t > 5 8 < / i n t > < / v a l u e > < / i t e m > < i t e m > < k e y > < s t r i n g > K I L O M E T R A G E < / s t r i n g > < / k e y > < v a l u e > < i n t > 1 2 3 < / i n t > < / v a l u e > < / i t e m > < i t e m > < k e y > < s t r i n g > D a t e   M A J   K M < / s t r i n g > < / k e y > < v a l u e > < i n t > 1 1 7 < / i n t > < / v a l u e > < / i t e m > < i t e m > < k e y > < s t r i n g > D A T E   D E B U T   A S S U R A N C E < / s t r i n g > < / k e y > < v a l u e > < i n t > 1 8 7 < / i n t > < / v a l u e > < / i t e m > < i t e m > < k e y > < s t r i n g > M O N T A N T   A S S U R A N C E < / s t r i n g > < / k e y > < v a l u e > < i n t > 1 7 7 < / i n t > < / v a l u e > < / i t e m > < i t e m > < k e y > < s t r i n g > F R A N C H I S E S   I N C E N D I E   /   V O L   D O M M A G E < / s t r i n g > < / k e y > < v a l u e > < i n t > 2 8 2 < / i n t > < / v a l u e > < / i t e m > < i t e m > < k e y > < s t r i n g > F R A N C H I S E S   B R I S   D E   G L A C E < / s t r i n g > < / k e y > < v a l u e > < i n t > 2 0 3 < / i n t > < / v a l u e > < / i t e m > < i t e m > < k e y > < s t r i n g > D a t e   C o n t r � l e   t e c h n i q u e   I n i t i a l < / s t r i n g > < / k e y > < v a l u e > < i n t > 2 2 6 < / i n t > < / v a l u e > < / i t e m > < i t e m > < k e y > < s t r i n g > D e r n i e r   C t r l < / s t r i n g > < / k e y > < v a l u e > < i n t > 1 0 8 < / i n t > < / v a l u e > < / i t e m > < i t e m > < k e y > < s t r i n g > P r o c h a i n   C t r l < / s t r i n g > < / k e y > < v a l u e > < i n t > 1 1 5 < / i n t > < / v a l u e > < / i t e m > < i t e m > < k e y > < s t r i n g > D a t e   c o n t r � l e   �   v e n i r < / s t r i n g > < / k e y > < v a l u e > < i n t > 1 6 5 < / i n t > < / v a l u e > < / i t e m > < i t e m > < k e y > < s t r i n g > A C H A T S   /   L O C A T I O N < / s t r i n g > < / k e y > < v a l u e > < i n t > 1 5 9 < / i n t > < / v a l u e > < / i t e m > < i t e m > < k e y > < s t r i n g > L O U E U R S < / s t r i n g > < / k e y > < v a l u e > < i n t > 9 2 < / i n t > < / v a l u e > < / i t e m > < i t e m > < k e y > < s t r i n g > N O   C O N T R A T < / s t r i n g > < / k e y > < v a l u e > < i n t > 1 1 7 < / i n t > < / v a l u e > < / i t e m > < i t e m > < k e y > < s t r i n g > D U R E E   ( m o i s ) < / s t r i n g > < / k e y > < v a l u e > < i n t > 1 1 9 < / i n t > < / v a l u e > < / i t e m > < i t e m > < k e y > < s t r i n g > D u r � e   r e s t a n t e   ( m o i s ) < / s t r i n g > < / k e y > < v a l u e > < i n t > 1 7 2 < / i n t > < / v a l u e > < / i t e m > < i t e m > < k e y > < s t r i n g > K M < / s t r i n g > < / k e y > < v a l u e > < i n t > 5 6 < / i n t > < / v a l u e > < / i t e m > < i t e m > < k e y > < s t r i n g > D E B U T < / s t r i n g > < / k e y > < v a l u e > < i n t > 7 6 < / i n t > < / v a l u e > < / i t e m > < i t e m > < k e y > < s t r i n g > F I N < / s t r i n g > < / k e y > < v a l u e > < i n t > 5 7 < / i n t > < / v a l u e > < / i t e m > < i t e m > < k e y > < s t r i n g > L O Y E R S < / s t r i n g > < / k e y > < v a l u e > < i n t > 8 1 < / i n t > < / v a l u e > < / i t e m > < i t e m > < k e y > < s t r i n g > T V S < / s t r i n g > < / k e y > < v a l u e > < i n t > 5 9 < / i n t > < / v a l u e > < / i t e m > < i t e m > < k e y > < s t r i n g > P R E S T A T A I R E   /   M A I N T E N A N C E < / s t r i n g > < / k e y > < v a l u e > < i n t > 2 1 9 < / i n t > < / v a l u e > < / i t e m > < i t e m > < k e y > < s t r i n g > N O   C O N T R A T 2 < / s t r i n g > < / k e y > < v a l u e > < i n t > 1 2 4 < / i n t > < / v a l u e > < / i t e m > < i t e m > < k e y > < s t r i n g > D u r � e   ( m o i s ) < / s t r i n g > < / k e y > < v a l u e > < i n t > 1 1 7 < / i n t > < / v a l u e > < / i t e m > < i t e m > < k e y > < s t r i n g > D a t e _ D E B U T < / s t r i n g > < / k e y > < v a l u e > < i n t > 1 1 2 < / i n t > < / v a l u e > < / i t e m > < i t e m > < k e y > < s t r i n g > D a t e _ F I N < / s t r i n g > < / k e y > < v a l u e > < i n t > 9 3 < / i n t > < / v a l u e > < / i t e m > < i t e m > < k e y > < s t r i n g > K M   / M O I S < / s t r i n g > < / k e y > < v a l u e > < i n t > 9 8 < / i n t > < / v a l u e > < / i t e m > < i t e m > < k e y > < s t r i n g > K I L O M E T R A G E   F I N   M A I N T E N A N C E < / s t r i n g > < / k e y > < v a l u e > < i n t > 2 4 3 < / i n t > < / v a l u e > < / i t e m > < i t e m > < k e y > < s t r i n g > M O N T A N T   H T < / s t r i n g > < / k e y > < v a l u e > < i n t > 1 1 9 < / i n t > < / v a l u e > < / i t e m > < i t e m > < k e y > < s t r i n g > C o u t   M a i n t e n a n c e   /   d u r � e   d u   c o n t r a t < / s t r i n g > < / k e y > < v a l u e > < i n t > 2 6 4 < / i n t > < / v a l u e > < / i t e m > < i t e m > < k e y > < s t r i n g > C A R T E   T O T A L   I D E N T I F I A N T < / s t r i n g > < / k e y > < v a l u e > < i n t > 1 9 7 < / i n t > < / v a l u e > < / i t e m > < i t e m > < k e y > < s t r i n g > C A R T E   T O T A L   /   E X P I R A T I O N < / s t r i n g > < / k e y > < v a l u e > < i n t > 2 0 2 < / i n t > < / v a l u e > < / i t e m > < / C o l u m n W i d t h s > < C o l u m n D i s p l a y I n d e x > < i t e m > < k e y > < s t r i n g > S O C I E T E   F A C T U R E E < / s t r i n g > < / k e y > < v a l u e > < i n t > 0 < / i n t > < / v a l u e > < / i t e m > < i t e m > < k e y > < s t r i n g > P R O P R I E T A I R E < / s t r i n g > < / k e y > < v a l u e > < i n t > 1 < / i n t > < / v a l u e > < / i t e m > < i t e m > < k e y > < s t r i n g > C O N D U C T E U R < / s t r i n g > < / k e y > < v a l u e > < i n t > 2 < / i n t > < / v a l u e > < / i t e m > < i t e m > < k e y > < s t r i n g > M A R Q U E < / s t r i n g > < / k e y > < v a l u e > < i n t > 3 < / i n t > < / v a l u e > < / i t e m > < i t e m > < k e y > < s t r i n g > M O D E L E < / s t r i n g > < / k e y > < v a l u e > < i n t > 4 < / i n t > < / v a l u e > < / i t e m > < i t e m > < k e y > < s t r i n g > I M M A T R I C U L A T I O N < / s t r i n g > < / k e y > < v a l u e > < i n t > 5 < / i n t > < / v a l u e > < / i t e m > < i t e m > < k e y > < s t r i n g > C O D E   A N T S < / s t r i n g > < / k e y > < v a l u e > < i n t > 6 < / i n t > < / v a l u e > < / i t e m > < i t e m > < k e y > < s t r i n g > N O   S E R I E < / s t r i n g > < / k e y > < v a l u e > < i n t > 7 < / i n t > < / v a l u e > < / i t e m > < i t e m > < k e y > < s t r i n g > D a t e   d e   1 � r e   m i s e   e n   c i r c u l a t i o n < / s t r i n g > < / k e y > < v a l u e > < i n t > 8 < / i n t > < / v a l u e > < / i t e m > < i t e m > < k e y > < s t r i n g > G e n r e     n a t i o n a l < / s t r i n g > < / k e y > < v a l u e > < i n t > 9 < / i n t > < / v a l u e > < / i t e m > < i t e m > < k e y > < s t r i n g > C 0 2 < / s t r i n g > < / k e y > < v a l u e > < i n t > 1 0 < / i n t > < / v a l u e > < / i t e m > < i t e m > < k e y > < s t r i n g > K I L O M E T R A G E < / s t r i n g > < / k e y > < v a l u e > < i n t > 1 1 < / i n t > < / v a l u e > < / i t e m > < i t e m > < k e y > < s t r i n g > D a t e   M A J   K M < / s t r i n g > < / k e y > < v a l u e > < i n t > 1 2 < / i n t > < / v a l u e > < / i t e m > < i t e m > < k e y > < s t r i n g > D A T E   D E B U T   A S S U R A N C E < / s t r i n g > < / k e y > < v a l u e > < i n t > 1 3 < / i n t > < / v a l u e > < / i t e m > < i t e m > < k e y > < s t r i n g > M O N T A N T   A S S U R A N C E < / s t r i n g > < / k e y > < v a l u e > < i n t > 1 4 < / i n t > < / v a l u e > < / i t e m > < i t e m > < k e y > < s t r i n g > F R A N C H I S E S   I N C E N D I E   /   V O L   D O M M A G E < / s t r i n g > < / k e y > < v a l u e > < i n t > 1 5 < / i n t > < / v a l u e > < / i t e m > < i t e m > < k e y > < s t r i n g > F R A N C H I S E S   B R I S   D E   G L A C E < / s t r i n g > < / k e y > < v a l u e > < i n t > 1 6 < / i n t > < / v a l u e > < / i t e m > < i t e m > < k e y > < s t r i n g > D a t e   C o n t r � l e   t e c h n i q u e   I n i t i a l < / s t r i n g > < / k e y > < v a l u e > < i n t > 1 7 < / i n t > < / v a l u e > < / i t e m > < i t e m > < k e y > < s t r i n g > D e r n i e r   C t r l < / s t r i n g > < / k e y > < v a l u e > < i n t > 1 8 < / i n t > < / v a l u e > < / i t e m > < i t e m > < k e y > < s t r i n g > P r o c h a i n   C t r l < / s t r i n g > < / k e y > < v a l u e > < i n t > 1 9 < / i n t > < / v a l u e > < / i t e m > < i t e m > < k e y > < s t r i n g > D a t e   c o n t r � l e   �   v e n i r < / s t r i n g > < / k e y > < v a l u e > < i n t > 2 0 < / i n t > < / v a l u e > < / i t e m > < i t e m > < k e y > < s t r i n g > A C H A T S   /   L O C A T I O N < / s t r i n g > < / k e y > < v a l u e > < i n t > 2 1 < / i n t > < / v a l u e > < / i t e m > < i t e m > < k e y > < s t r i n g > L O U E U R S < / s t r i n g > < / k e y > < v a l u e > < i n t > 2 2 < / i n t > < / v a l u e > < / i t e m > < i t e m > < k e y > < s t r i n g > N O   C O N T R A T < / s t r i n g > < / k e y > < v a l u e > < i n t > 2 3 < / i n t > < / v a l u e > < / i t e m > < i t e m > < k e y > < s t r i n g > D U R E E   ( m o i s ) < / s t r i n g > < / k e y > < v a l u e > < i n t > 2 4 < / i n t > < / v a l u e > < / i t e m > < i t e m > < k e y > < s t r i n g > D u r � e   r e s t a n t e   ( m o i s ) < / s t r i n g > < / k e y > < v a l u e > < i n t > 2 5 < / i n t > < / v a l u e > < / i t e m > < i t e m > < k e y > < s t r i n g > K M < / s t r i n g > < / k e y > < v a l u e > < i n t > 2 6 < / i n t > < / v a l u e > < / i t e m > < i t e m > < k e y > < s t r i n g > D E B U T < / s t r i n g > < / k e y > < v a l u e > < i n t > 2 7 < / i n t > < / v a l u e > < / i t e m > < i t e m > < k e y > < s t r i n g > F I N < / s t r i n g > < / k e y > < v a l u e > < i n t > 2 8 < / i n t > < / v a l u e > < / i t e m > < i t e m > < k e y > < s t r i n g > L O Y E R S < / s t r i n g > < / k e y > < v a l u e > < i n t > 2 9 < / i n t > < / v a l u e > < / i t e m > < i t e m > < k e y > < s t r i n g > T V S < / s t r i n g > < / k e y > < v a l u e > < i n t > 3 0 < / i n t > < / v a l u e > < / i t e m > < i t e m > < k e y > < s t r i n g > P R E S T A T A I R E   /   M A I N T E N A N C E < / s t r i n g > < / k e y > < v a l u e > < i n t > 3 1 < / i n t > < / v a l u e > < / i t e m > < i t e m > < k e y > < s t r i n g > N O   C O N T R A T 2 < / s t r i n g > < / k e y > < v a l u e > < i n t > 3 2 < / i n t > < / v a l u e > < / i t e m > < i t e m > < k e y > < s t r i n g > D u r � e   ( m o i s ) < / s t r i n g > < / k e y > < v a l u e > < i n t > 3 3 < / i n t > < / v a l u e > < / i t e m > < i t e m > < k e y > < s t r i n g > D a t e _ D E B U T < / s t r i n g > < / k e y > < v a l u e > < i n t > 3 4 < / i n t > < / v a l u e > < / i t e m > < i t e m > < k e y > < s t r i n g > D a t e _ F I N < / s t r i n g > < / k e y > < v a l u e > < i n t > 3 5 < / i n t > < / v a l u e > < / i t e m > < i t e m > < k e y > < s t r i n g > K M   / M O I S < / s t r i n g > < / k e y > < v a l u e > < i n t > 3 6 < / i n t > < / v a l u e > < / i t e m > < i t e m > < k e y > < s t r i n g > K I L O M E T R A G E   F I N   M A I N T E N A N C E < / s t r i n g > < / k e y > < v a l u e > < i n t > 3 7 < / i n t > < / v a l u e > < / i t e m > < i t e m > < k e y > < s t r i n g > M O N T A N T   H T < / s t r i n g > < / k e y > < v a l u e > < i n t > 3 8 < / i n t > < / v a l u e > < / i t e m > < i t e m > < k e y > < s t r i n g > C o u t   M a i n t e n a n c e   /   d u r � e   d u   c o n t r a t < / s t r i n g > < / k e y > < v a l u e > < i n t > 3 9 < / i n t > < / v a l u e > < / i t e m > < i t e m > < k e y > < s t r i n g > C A R T E   T O T A L   I D E N T I F I A N T < / s t r i n g > < / k e y > < v a l u e > < i n t > 4 0 < / i n t > < / v a l u e > < / i t e m > < i t e m > < k e y > < s t r i n g > C A R T E   T O T A L   /   E X P I R A T I O N 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A557D756-CC31-47E4-98B7-E3EE9A3462A1}">
  <ds:schemaRefs/>
</ds:datastoreItem>
</file>

<file path=customXml/itemProps10.xml><?xml version="1.0" encoding="utf-8"?>
<ds:datastoreItem xmlns:ds="http://schemas.openxmlformats.org/officeDocument/2006/customXml" ds:itemID="{38CCB610-52EE-4D94-A82A-F657ED5EEF72}">
  <ds:schemaRefs/>
</ds:datastoreItem>
</file>

<file path=customXml/itemProps11.xml><?xml version="1.0" encoding="utf-8"?>
<ds:datastoreItem xmlns:ds="http://schemas.openxmlformats.org/officeDocument/2006/customXml" ds:itemID="{E69191B7-A6B0-4795-B822-DB75D3D0D0CF}">
  <ds:schemaRefs/>
</ds:datastoreItem>
</file>

<file path=customXml/itemProps12.xml><?xml version="1.0" encoding="utf-8"?>
<ds:datastoreItem xmlns:ds="http://schemas.openxmlformats.org/officeDocument/2006/customXml" ds:itemID="{E1C6DCAF-5E90-4A38-A143-CF675FB9DF8B}">
  <ds:schemaRefs/>
</ds:datastoreItem>
</file>

<file path=customXml/itemProps13.xml><?xml version="1.0" encoding="utf-8"?>
<ds:datastoreItem xmlns:ds="http://schemas.openxmlformats.org/officeDocument/2006/customXml" ds:itemID="{008AB6F7-9563-4D90-AF97-B3756615FED6}">
  <ds:schemaRefs/>
</ds:datastoreItem>
</file>

<file path=customXml/itemProps14.xml><?xml version="1.0" encoding="utf-8"?>
<ds:datastoreItem xmlns:ds="http://schemas.openxmlformats.org/officeDocument/2006/customXml" ds:itemID="{A87FC740-7E9A-4FE5-8407-85941CA90766}">
  <ds:schemaRefs/>
</ds:datastoreItem>
</file>

<file path=customXml/itemProps15.xml><?xml version="1.0" encoding="utf-8"?>
<ds:datastoreItem xmlns:ds="http://schemas.openxmlformats.org/officeDocument/2006/customXml" ds:itemID="{08219B51-8B52-4513-BBB7-87F4D437592E}">
  <ds:schemaRefs/>
</ds:datastoreItem>
</file>

<file path=customXml/itemProps16.xml><?xml version="1.0" encoding="utf-8"?>
<ds:datastoreItem xmlns:ds="http://schemas.openxmlformats.org/officeDocument/2006/customXml" ds:itemID="{1B9AC645-558D-4870-B1E6-08CE1AC7656E}">
  <ds:schemaRefs/>
</ds:datastoreItem>
</file>

<file path=customXml/itemProps2.xml><?xml version="1.0" encoding="utf-8"?>
<ds:datastoreItem xmlns:ds="http://schemas.openxmlformats.org/officeDocument/2006/customXml" ds:itemID="{932841B4-B1E9-4E45-ACEA-E5B5C78EB2FA}">
  <ds:schemaRefs/>
</ds:datastoreItem>
</file>

<file path=customXml/itemProps3.xml><?xml version="1.0" encoding="utf-8"?>
<ds:datastoreItem xmlns:ds="http://schemas.openxmlformats.org/officeDocument/2006/customXml" ds:itemID="{880B00C0-FD99-4BE5-816F-90AAF3CC7A9D}">
  <ds:schemaRefs/>
</ds:datastoreItem>
</file>

<file path=customXml/itemProps4.xml><?xml version="1.0" encoding="utf-8"?>
<ds:datastoreItem xmlns:ds="http://schemas.openxmlformats.org/officeDocument/2006/customXml" ds:itemID="{685E03FD-E925-44ED-8F35-C00AD18456DC}">
  <ds:schemaRefs/>
</ds:datastoreItem>
</file>

<file path=customXml/itemProps5.xml><?xml version="1.0" encoding="utf-8"?>
<ds:datastoreItem xmlns:ds="http://schemas.openxmlformats.org/officeDocument/2006/customXml" ds:itemID="{58D9F6B7-F506-47AC-96AA-C4A3D8290C71}">
  <ds:schemaRefs/>
</ds:datastoreItem>
</file>

<file path=customXml/itemProps6.xml><?xml version="1.0" encoding="utf-8"?>
<ds:datastoreItem xmlns:ds="http://schemas.openxmlformats.org/officeDocument/2006/customXml" ds:itemID="{E1A69537-3F19-4FA9-8171-CD58B14FB933}">
  <ds:schemaRefs/>
</ds:datastoreItem>
</file>

<file path=customXml/itemProps7.xml><?xml version="1.0" encoding="utf-8"?>
<ds:datastoreItem xmlns:ds="http://schemas.openxmlformats.org/officeDocument/2006/customXml" ds:itemID="{24E25BA4-FBA8-4CA6-BF75-C0120D269966}">
  <ds:schemaRefs/>
</ds:datastoreItem>
</file>

<file path=customXml/itemProps8.xml><?xml version="1.0" encoding="utf-8"?>
<ds:datastoreItem xmlns:ds="http://schemas.openxmlformats.org/officeDocument/2006/customXml" ds:itemID="{86615FA6-03A1-4177-B7A3-D66D10363F76}">
  <ds:schemaRefs/>
</ds:datastoreItem>
</file>

<file path=customXml/itemProps9.xml><?xml version="1.0" encoding="utf-8"?>
<ds:datastoreItem xmlns:ds="http://schemas.openxmlformats.org/officeDocument/2006/customXml" ds:itemID="{E44C19B5-389D-4B92-9293-CF270D4605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Infos</vt:lpstr>
      <vt:lpstr>Dashboard</vt:lpstr>
      <vt:lpstr>Parc_Auto</vt:lpstr>
      <vt:lpstr>Mouvements</vt:lpstr>
      <vt:lpstr>SUIVI CT</vt:lpstr>
      <vt:lpstr>Utile</vt:lpstr>
      <vt:lpstr>Index</vt:lpstr>
      <vt:lpstr>Dashboard!Zone_d_impression</vt:lpstr>
      <vt:lpstr>Infos!Zone_d_impression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LBD Solutions</dc:creator>
  <cp:keywords>Parc Auto</cp:keywords>
  <cp:lastModifiedBy>Linda Ben Mohamed</cp:lastModifiedBy>
  <cp:lastPrinted>2025-07-03T19:31:33Z</cp:lastPrinted>
  <dcterms:created xsi:type="dcterms:W3CDTF">2015-12-06T18:13:07Z</dcterms:created>
  <dcterms:modified xsi:type="dcterms:W3CDTF">2025-09-23T18:54:18Z</dcterms:modified>
</cp:coreProperties>
</file>