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d978b02908bbdd9/Travail/LBD Solutions USA/Projects/Ebook pro/"/>
    </mc:Choice>
  </mc:AlternateContent>
  <xr:revisionPtr revIDLastSave="311" documentId="8_{4000733B-0C3A-4B59-A8E3-7DF89231AFB5}" xr6:coauthVersionLast="47" xr6:coauthVersionMax="47" xr10:uidLastSave="{9BC3F841-FF2A-4B83-A6F8-9CCB57BCE3AB}"/>
  <bookViews>
    <workbookView xWindow="20370" yWindow="-4710" windowWidth="29040" windowHeight="15720" tabRatio="887" xr2:uid="{3F4043EB-6DC7-4D3B-ADE3-7A5F70931D6B}"/>
  </bookViews>
  <sheets>
    <sheet name="Note" sheetId="21" r:id="rId1"/>
    <sheet name="Suivi des Contrats" sheetId="20" r:id="rId2"/>
    <sheet name="BD Contrats" sheetId="14" r:id="rId3"/>
    <sheet name="Parametres" sheetId="11" r:id="rId4"/>
  </sheets>
  <definedNames>
    <definedName name="_xlcn.WorksheetConnection_LBDSolutions3TrackMyContracts.xlsxTableau31" hidden="1">Tableau3[]</definedName>
    <definedName name="Contacts">#REF!</definedName>
    <definedName name="ExpenseTracker">#REF!</definedName>
    <definedName name="Segment_Alerte_activée">#N/A</definedName>
    <definedName name="Segment_Statut">#N/A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3" name="US Contract" connection="WorksheetConnection_LBD Solutions - 3 - Track My Contracts.xlsx!Tableau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4" l="1"/>
  <c r="P9" i="14"/>
  <c r="P15" i="14"/>
  <c r="K4" i="14"/>
  <c r="K5" i="14"/>
  <c r="K6" i="14"/>
  <c r="K7" i="14"/>
  <c r="K8" i="14"/>
  <c r="K9" i="14"/>
  <c r="K10" i="14"/>
  <c r="K11" i="14"/>
  <c r="K12" i="14"/>
  <c r="K14" i="14"/>
  <c r="K15" i="14"/>
  <c r="N23" i="14"/>
  <c r="O23" i="14" s="1"/>
  <c r="N24" i="14"/>
  <c r="O24" i="14" s="1"/>
  <c r="N25" i="14"/>
  <c r="O25" i="14" s="1"/>
  <c r="N26" i="14"/>
  <c r="O26" i="14" s="1"/>
  <c r="N27" i="14"/>
  <c r="P27" i="14" s="1"/>
  <c r="Q27" i="14" s="1"/>
  <c r="N28" i="14"/>
  <c r="O28" i="14" s="1"/>
  <c r="N29" i="14"/>
  <c r="O29" i="14" s="1"/>
  <c r="N30" i="14"/>
  <c r="O30" i="14" s="1"/>
  <c r="N31" i="14"/>
  <c r="P31" i="14" s="1"/>
  <c r="Q31" i="14" s="1"/>
  <c r="N32" i="14"/>
  <c r="P32" i="14" s="1"/>
  <c r="Q32" i="14" s="1"/>
  <c r="N33" i="14"/>
  <c r="P33" i="14" s="1"/>
  <c r="Q33" i="14" s="1"/>
  <c r="N34" i="14"/>
  <c r="P34" i="14" s="1"/>
  <c r="Q34" i="14" s="1"/>
  <c r="N35" i="14"/>
  <c r="P35" i="14" s="1"/>
  <c r="Q35" i="14" s="1"/>
  <c r="N36" i="14"/>
  <c r="P36" i="14" s="1"/>
  <c r="Q36" i="14" s="1"/>
  <c r="N37" i="14"/>
  <c r="P37" i="14" s="1"/>
  <c r="Q37" i="14" s="1"/>
  <c r="N38" i="14"/>
  <c r="P38" i="14" s="1"/>
  <c r="Q38" i="14" s="1"/>
  <c r="N39" i="14"/>
  <c r="O39" i="14" s="1"/>
  <c r="N40" i="14"/>
  <c r="O40" i="14" s="1"/>
  <c r="N41" i="14"/>
  <c r="P41" i="14" s="1"/>
  <c r="Q41" i="14" s="1"/>
  <c r="N42" i="14"/>
  <c r="P42" i="14" s="1"/>
  <c r="Q42" i="14" s="1"/>
  <c r="N43" i="14"/>
  <c r="P43" i="14" s="1"/>
  <c r="Q43" i="14" s="1"/>
  <c r="O33" i="14"/>
  <c r="O34" i="14"/>
  <c r="O36" i="14"/>
  <c r="O37" i="14"/>
  <c r="O38" i="14"/>
  <c r="N4" i="14"/>
  <c r="P4" i="14" s="1"/>
  <c r="Q4" i="14" s="1"/>
  <c r="O41" i="14" l="1"/>
  <c r="O42" i="14"/>
  <c r="P30" i="14"/>
  <c r="Q30" i="14" s="1"/>
  <c r="O32" i="14"/>
  <c r="P29" i="14"/>
  <c r="Q29" i="14" s="1"/>
  <c r="P40" i="14"/>
  <c r="Q40" i="14" s="1"/>
  <c r="P39" i="14"/>
  <c r="Q39" i="14" s="1"/>
  <c r="P23" i="14"/>
  <c r="Q23" i="14" s="1"/>
  <c r="O31" i="14"/>
  <c r="P28" i="14"/>
  <c r="Q28" i="14" s="1"/>
  <c r="P26" i="14"/>
  <c r="Q26" i="14" s="1"/>
  <c r="P25" i="14"/>
  <c r="Q25" i="14" s="1"/>
  <c r="P24" i="14"/>
  <c r="Q24" i="14" s="1"/>
  <c r="O43" i="14"/>
  <c r="O35" i="14"/>
  <c r="O27" i="14"/>
  <c r="N5" i="14"/>
  <c r="P5" i="14" s="1"/>
  <c r="Q5" i="14" s="1"/>
  <c r="N6" i="14"/>
  <c r="N7" i="14"/>
  <c r="P7" i="14" s="1"/>
  <c r="Q7" i="14" s="1"/>
  <c r="N8" i="14"/>
  <c r="O8" i="14" s="1"/>
  <c r="N9" i="14"/>
  <c r="O9" i="14" s="1"/>
  <c r="N10" i="14"/>
  <c r="P10" i="14" s="1"/>
  <c r="Q10" i="14" s="1"/>
  <c r="N11" i="14"/>
  <c r="P11" i="14" s="1"/>
  <c r="Q11" i="14" s="1"/>
  <c r="N12" i="14"/>
  <c r="P12" i="14" s="1"/>
  <c r="Q12" i="14" s="1"/>
  <c r="N13" i="14"/>
  <c r="P13" i="14" s="1"/>
  <c r="Q13" i="14" s="1"/>
  <c r="N14" i="14"/>
  <c r="P14" i="14" s="1"/>
  <c r="Q14" i="14" s="1"/>
  <c r="N15" i="14"/>
  <c r="O15" i="14" s="1"/>
  <c r="N16" i="14"/>
  <c r="P16" i="14" s="1"/>
  <c r="Q16" i="14" s="1"/>
  <c r="N17" i="14"/>
  <c r="P17" i="14" s="1"/>
  <c r="Q17" i="14" s="1"/>
  <c r="N18" i="14"/>
  <c r="P18" i="14" s="1"/>
  <c r="Q18" i="14" s="1"/>
  <c r="N19" i="14"/>
  <c r="P19" i="14" s="1"/>
  <c r="Q19" i="14" s="1"/>
  <c r="N20" i="14"/>
  <c r="P20" i="14" s="1"/>
  <c r="Q20" i="14" s="1"/>
  <c r="N21" i="14"/>
  <c r="P21" i="14" s="1"/>
  <c r="Q21" i="14" s="1"/>
  <c r="N22" i="14"/>
  <c r="P22" i="14" s="1"/>
  <c r="Q22" i="14" s="1"/>
  <c r="P6" i="14" l="1"/>
  <c r="Q6" i="14" s="1"/>
  <c r="Q8" i="14"/>
  <c r="Q9" i="14"/>
  <c r="Q15" i="14"/>
  <c r="O20" i="14"/>
  <c r="O12" i="14"/>
  <c r="O19" i="14"/>
  <c r="O11" i="14"/>
  <c r="O10" i="14"/>
  <c r="O16" i="14"/>
  <c r="O18" i="14"/>
  <c r="O21" i="14"/>
  <c r="O13" i="14"/>
  <c r="O14" i="14"/>
  <c r="O6" i="14"/>
  <c r="O7" i="14"/>
  <c r="O17" i="14"/>
  <c r="O5" i="14"/>
  <c r="O22" i="14"/>
  <c r="O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A65357A-280E-4039-A22F-D05A55A3FB8B}" keepAlive="1" name="ThisWorkbookDataModel" description="Modèle de donnée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552D6D1-8656-4901-AE4D-EF7AF006822F}" name="WorksheetConnection_LBD Solutions - 3 - Track My Contracts.xlsx!Tableau3" type="102" refreshedVersion="8" minRefreshableVersion="5">
    <extLst>
      <ext xmlns:x15="http://schemas.microsoft.com/office/spreadsheetml/2010/11/main" uri="{DE250136-89BD-433C-8126-D09CA5730AF9}">
        <x15:connection id="Tableau3">
          <x15:rangePr sourceName="_xlcn.WorksheetConnection_LBDSolutions3TrackMyContracts.xlsxTableau31"/>
        </x15:connection>
      </ext>
    </extLst>
  </connection>
</connections>
</file>

<file path=xl/sharedStrings.xml><?xml version="1.0" encoding="utf-8"?>
<sst xmlns="http://schemas.openxmlformats.org/spreadsheetml/2006/main" count="395" uniqueCount="204">
  <si>
    <t>Contract Type</t>
  </si>
  <si>
    <t>Lease &amp; Drive LLC</t>
  </si>
  <si>
    <t>L001</t>
  </si>
  <si>
    <t>Account Manager</t>
  </si>
  <si>
    <t>Net 30</t>
  </si>
  <si>
    <t>LN-984</t>
  </si>
  <si>
    <t>Loan Officer</t>
  </si>
  <si>
    <t>Early exit penalty</t>
  </si>
  <si>
    <t>loan-agreement.pdf</t>
  </si>
  <si>
    <t>OpaDeals Inc.</t>
  </si>
  <si>
    <t>OPA-3321</t>
  </si>
  <si>
    <t>Legal Advisor</t>
  </si>
  <si>
    <t>opadeals_2024.pdf</t>
  </si>
  <si>
    <t>TechFrame SAS</t>
  </si>
  <si>
    <t>FR-753</t>
  </si>
  <si>
    <t>Procurement Lead</t>
  </si>
  <si>
    <t>tf_contract2025.pdf</t>
  </si>
  <si>
    <t>CleanPro Services</t>
  </si>
  <si>
    <t>MX-CLEAN22</t>
  </si>
  <si>
    <t>Ops Manager</t>
  </si>
  <si>
    <t>cleanpro_2025.pdf</t>
  </si>
  <si>
    <t>Chase</t>
  </si>
  <si>
    <t>ATT</t>
  </si>
  <si>
    <t>CloudSync Ltd.</t>
  </si>
  <si>
    <t>SaaS-879</t>
  </si>
  <si>
    <t>IT Director</t>
  </si>
  <si>
    <t>BrightLegal</t>
  </si>
  <si>
    <t>NDA-0041</t>
  </si>
  <si>
    <t>General Counsel</t>
  </si>
  <si>
    <t>Insight Partners</t>
  </si>
  <si>
    <t>CONS-559</t>
  </si>
  <si>
    <t>Consultant</t>
  </si>
  <si>
    <t>cloudsync_saas2024.pdf</t>
  </si>
  <si>
    <t>nda_brightlegal.pdf</t>
  </si>
  <si>
    <t>consulting_insight2024.pdf</t>
  </si>
  <si>
    <t>-</t>
  </si>
  <si>
    <t>NovaTech Supplies</t>
  </si>
  <si>
    <t>NT-PO-2024</t>
  </si>
  <si>
    <t>novatech_po2025.pdf</t>
  </si>
  <si>
    <t>PrimeWork Agency</t>
  </si>
  <si>
    <t>HR-004</t>
  </si>
  <si>
    <t>primework_contract.pdf</t>
  </si>
  <si>
    <t>FastCloud Services</t>
  </si>
  <si>
    <t>FC-2023</t>
  </si>
  <si>
    <t>fastcloud_sub2024.pdf</t>
  </si>
  <si>
    <t>SecureLegal LLP</t>
  </si>
  <si>
    <t>NDA-SEC-92</t>
  </si>
  <si>
    <t>securelegal_nda.pdf</t>
  </si>
  <si>
    <t>BlueCap Solutions</t>
  </si>
  <si>
    <t>BC-FT-555</t>
  </si>
  <si>
    <t>bluecap_fixed2023.pdf</t>
  </si>
  <si>
    <t>EquipNow Inc.</t>
  </si>
  <si>
    <t>MAINT-7788</t>
  </si>
  <si>
    <t>equipnow_maintenance.pdf</t>
  </si>
  <si>
    <t>DevStudio UX</t>
  </si>
  <si>
    <t>SERV-UX-91</t>
  </si>
  <si>
    <t>devstudio_contract.pdf</t>
  </si>
  <si>
    <t>Netwave International</t>
  </si>
  <si>
    <t>FR-AG-2030</t>
  </si>
  <si>
    <t>netwave_framework.pdf</t>
  </si>
  <si>
    <t>Clarity Consulting</t>
  </si>
  <si>
    <t>CL-CON-21</t>
  </si>
  <si>
    <t>clarity_consult2025.pdf</t>
  </si>
  <si>
    <t>OmniTech Global</t>
  </si>
  <si>
    <t>OT-LIC-556</t>
  </si>
  <si>
    <t>omnitech_license.pdf</t>
  </si>
  <si>
    <t xml:space="preserve">no contract </t>
  </si>
  <si>
    <t>Linda B</t>
  </si>
  <si>
    <t>Type</t>
  </si>
  <si>
    <t xml:space="preserve"> </t>
  </si>
  <si>
    <t>Total général</t>
  </si>
  <si>
    <t>2024</t>
  </si>
  <si>
    <t>2022</t>
  </si>
  <si>
    <t>2025</t>
  </si>
  <si>
    <t>2021</t>
  </si>
  <si>
    <t>Description :</t>
  </si>
  <si>
    <t>linda.lbdsolutions@gmail.com</t>
  </si>
  <si>
    <t>Contract Review &amp; Dashboard</t>
  </si>
  <si>
    <t>Nom de l’entreprise / du fournisseur</t>
  </si>
  <si>
    <t>Référence contrat</t>
  </si>
  <si>
    <t>Type de contrat</t>
  </si>
  <si>
    <t>Fréquence de paiement</t>
  </si>
  <si>
    <t>Valeur annuelle du contrat</t>
  </si>
  <si>
    <t>Date de début</t>
  </si>
  <si>
    <t>Durée initiale (en mois)</t>
  </si>
  <si>
    <t>Date de préavis de renouvellement</t>
  </si>
  <si>
    <t>Statut</t>
  </si>
  <si>
    <t>Temps restant (en mois)</t>
  </si>
  <si>
    <t>Préavis de résiliation (en mois)</t>
  </si>
  <si>
    <t>Clause de résiliation</t>
  </si>
  <si>
    <t>Alerte activée</t>
  </si>
  <si>
    <t>Fichier du contrat</t>
  </si>
  <si>
    <t>Conditions de paiement</t>
  </si>
  <si>
    <t>Notes / Suivi</t>
  </si>
  <si>
    <t>Contact principal</t>
  </si>
  <si>
    <t>Fonction / Titre</t>
  </si>
  <si>
    <t>Adresse e-mail</t>
  </si>
  <si>
    <t>Numéro de téléphone</t>
  </si>
  <si>
    <t>Date de résiliation</t>
  </si>
  <si>
    <t>Clause de résiliation avec préavis d’1 mois</t>
  </si>
  <si>
    <t>Renouvellement automatique annuel</t>
  </si>
  <si>
    <t>Préavis de 30 jours</t>
  </si>
  <si>
    <t>Préavis de 3 mois</t>
  </si>
  <si>
    <t>Renouvellement automatique annuel sauf en cas d’annulation</t>
  </si>
  <si>
    <t>Renouvellement automatique sauf en cas d’annulation</t>
  </si>
  <si>
    <t>Résiliable à tout moment</t>
  </si>
  <si>
    <t>Clause de confidentialité valable 2 ans</t>
  </si>
  <si>
    <t>Confidentialité couverte sur 3 ans</t>
  </si>
  <si>
    <t>Basé sur les livrables</t>
  </si>
  <si>
    <t>Résiliation basée sur la livraison des livrables</t>
  </si>
  <si>
    <t>Pénalité en cas de sortie anticipée</t>
  </si>
  <si>
    <t>Fixe jusqu’à la fin de la période contractuelle</t>
  </si>
  <si>
    <t>Non applicable</t>
  </si>
  <si>
    <t>Résiliation partielle possible</t>
  </si>
  <si>
    <t>Sous réserve de la disponibilité du fournisseur</t>
  </si>
  <si>
    <t>Résiliation liée au volume d’utilisation</t>
  </si>
  <si>
    <t>25 % à l’avance chaque trimestre</t>
  </si>
  <si>
    <t>Paiement à 30 jours nets</t>
  </si>
  <si>
    <t>50 % à la commande, 50 % à 30 jours</t>
  </si>
  <si>
    <t>Aux étapes clés du projet</t>
  </si>
  <si>
    <t>En fonction des livrables</t>
  </si>
  <si>
    <t>Basé sur les étapes du projet</t>
  </si>
  <si>
    <t>Mensuel</t>
  </si>
  <si>
    <t>Facturation mensuelle</t>
  </si>
  <si>
    <t>Paiement mensuel</t>
  </si>
  <si>
    <t>Paie mensuelle</t>
  </si>
  <si>
    <t>Paiement mensuel par virement ACH</t>
  </si>
  <si>
    <t>Facturation trimestrielle</t>
  </si>
  <si>
    <t>Paiement anticipé / à la commande</t>
  </si>
  <si>
    <t>Oui</t>
  </si>
  <si>
    <t>Non</t>
  </si>
  <si>
    <t>Actif</t>
  </si>
  <si>
    <t>Ventes</t>
  </si>
  <si>
    <t>Achats</t>
  </si>
  <si>
    <t>Contrat de location</t>
  </si>
  <si>
    <t>Contrat de leasing</t>
  </si>
  <si>
    <t>Option d’achat</t>
  </si>
  <si>
    <t>Contrat à durée indéterminée</t>
  </si>
  <si>
    <t>Contrat à durée déterminée</t>
  </si>
  <si>
    <t>Abonnement</t>
  </si>
  <si>
    <t>Accord-cadre</t>
  </si>
  <si>
    <t>Contrat de service</t>
  </si>
  <si>
    <t>Contrat de travail</t>
  </si>
  <si>
    <t>Accord de confidentialité (NDA)</t>
  </si>
  <si>
    <t>Contrat de maintenance</t>
  </si>
  <si>
    <t>Contrat de conseil</t>
  </si>
  <si>
    <t>Contrat de licence</t>
  </si>
  <si>
    <t>Quotidien</t>
  </si>
  <si>
    <t>Hebdomadaire</t>
  </si>
  <si>
    <t>Trimestriel</t>
  </si>
  <si>
    <t>Annuel</t>
  </si>
  <si>
    <t>Unique</t>
  </si>
  <si>
    <t>Toutes les deux semaines</t>
  </si>
  <si>
    <t>Semestriel (tous les six mois)</t>
  </si>
  <si>
    <t>Tous les deux ans</t>
  </si>
  <si>
    <t>À la demande</t>
  </si>
  <si>
    <t>Par projet</t>
  </si>
  <si>
    <t>Basé sur des étapes / jalons</t>
  </si>
  <si>
    <t xml:space="preserve">Bimensuel </t>
  </si>
  <si>
    <t>Renouvellement automatique</t>
  </si>
  <si>
    <t>Envoyer une mise à jour financière</t>
  </si>
  <si>
    <t>En attente d'approbation</t>
  </si>
  <si>
    <t>Évaluer les retours du fournisseur</t>
  </si>
  <si>
    <t>Examiner la performance du 3e trimestre</t>
  </si>
  <si>
    <t>Option de mise à niveau du plan disponible</t>
  </si>
  <si>
    <t>Couvre les discussions sur la feuille de route produit</t>
  </si>
  <si>
    <t>Portée à confirmer après le lancement</t>
  </si>
  <si>
    <t>En cours de révision interne</t>
  </si>
  <si>
    <t>Revue annuelle au 1er trimestre</t>
  </si>
  <si>
    <t>Vérifier l’utilisation en septembre</t>
  </si>
  <si>
    <t>Inclut une clause de sous-traitance</t>
  </si>
  <si>
    <t>Examiner l’option de renouvellement automatique</t>
  </si>
  <si>
    <t>Programmer un audit au 2e trimestre</t>
  </si>
  <si>
    <t>Examiner l’étape n°2 en octobre</t>
  </si>
  <si>
    <t>Inclure les conditions mises à jour pour 2026</t>
  </si>
  <si>
    <t>Inclure le rapport final en août</t>
  </si>
  <si>
    <t>Évaluer l’utilisation avant le renouvellement</t>
  </si>
  <si>
    <t>Gardez le contrôle de vos contrats freelance ou petites entreprises grâce à ce modèle Excel facile à utiliser.</t>
  </si>
  <si>
    <t>Conçu spécialement pour les freelances, assistants virtuels et propriétaires de petites entreprises qui souhaitent gérer leurs contrats sans se compliquer la vie avec des outils trop complexes.</t>
  </si>
  <si>
    <t>Ce que vous obtenez :</t>
  </si>
  <si>
    <t>Un suivi des contrats avec les dates clés et leur statut</t>
  </si>
  <si>
    <t>Alertes de renouvellement et de résiliation</t>
  </si>
  <si>
    <t>Suivi des contacts et des rôles</t>
  </si>
  <si>
    <t>Fréquence et conditions de paiement</t>
  </si>
  <si>
    <t>Comment utiliser ce modèle</t>
  </si>
  <si>
    <t>Commencez par supprimer les données exemples dans l’onglet « Contrats » et saisissez vos propres informations de contrat.</t>
  </si>
  <si>
    <t>⚠️ Faites attention à ne pas supprimer les formules. Ces champs se mettent à jour automatiquement.</t>
  </si>
  <si>
    <t>Pour joindre un document dans la colonne « Fichier du contrat », faites un clic droit sur la cellule, sélectionnez « Lien » (ou « Hyperlien »), puis parcourez pour choisir votre fichier ou collez le chemin d’accès ou l’URL.</t>
  </si>
  <si>
    <t>Pour actualiser le résumé dynamique dans l’onglet « Suivi », faites un clic droit n’importe où dans les tableaux croisés dynamiques et sélectionnez « Actualiser ».</t>
  </si>
  <si>
    <t>Utilisez les listes déroulantes pour sélectionner les types de contrat, la fréquence des paiements et le statut — tout est entièrement personnalisable dans l’onglet « Paramètres ».</t>
  </si>
  <si>
    <t>Ce fichier est prêt à l’emploi et conçu pour évoluer avec les besoins de votre activité freelance ou petite entreprise !</t>
  </si>
  <si>
    <t>Avertissement :</t>
  </si>
  <si>
    <t>Ce fichier Excel est un outil général de gestion de contrats. Il ne remplace pas un conseil juridique ni un logiciel professionnel de gestion contractuelle.</t>
  </si>
  <si>
    <t>Veuillez adapter les champs et clauses à votre activité spécifique et aux réglementations locales.</t>
  </si>
  <si>
    <t>LBD Solutions décline toute responsabilité en cas de perte liée à une mauvaise utilisation ou à une mauvaise interprétation des données contractuelles.</t>
  </si>
  <si>
    <t xml:space="preserve"> Valeur annuelle des contrats</t>
  </si>
  <si>
    <t>Années (Date de début)</t>
  </si>
  <si>
    <t>Temps restant (m)</t>
  </si>
  <si>
    <t>Suivi des Contrats</t>
  </si>
  <si>
    <t>Montant</t>
  </si>
  <si>
    <t>Suivi des contrats pour freelances et petites entreprises (Trame Excel)</t>
  </si>
  <si>
    <t>Contrats Actifs</t>
  </si>
  <si>
    <t xml:space="preserve">Alerte / renouvellement </t>
  </si>
  <si>
    <r>
      <t>Une video tutorielle (en anglais) est disponible sur mon site internet</t>
    </r>
    <r>
      <rPr>
        <b/>
        <sz val="11"/>
        <color theme="1"/>
        <rFont val="Arial Nova"/>
        <family val="2"/>
      </rPr>
      <t xml:space="preserve"> https://lindalbdsolutions.wixsite.com/site/video-s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</si>
</sst>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_-* #,##0.00\ [$€-40C]_-;\-* #,##0.00\ [$€-40C]_-;_-* &quot;-&quot;??\ [$€-40C]_-;_-@_-"/>
    <numFmt numFmtId="167" formatCode="0#&quot; &quot;##&quot; &quot;##&quot; &quot;##&quot; &quot;##"/>
    <numFmt numFmtId="168" formatCode="dd/mm/yy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sz val="11"/>
      <color rgb="FFFF0000"/>
      <name val="Arial Nova"/>
      <family val="2"/>
    </font>
    <font>
      <b/>
      <sz val="20"/>
      <color theme="2"/>
      <name val="Arial Nova"/>
      <family val="2"/>
    </font>
    <font>
      <sz val="11"/>
      <color theme="2"/>
      <name val="Arial Nova"/>
      <family val="2"/>
    </font>
    <font>
      <b/>
      <sz val="18"/>
      <color theme="6"/>
      <name val="Arial Nova"/>
      <family val="2"/>
    </font>
    <font>
      <b/>
      <sz val="18"/>
      <color theme="9"/>
      <name val="Arial Nova"/>
      <family val="2"/>
    </font>
    <font>
      <sz val="8"/>
      <color theme="1"/>
      <name val="Arial Nova"/>
      <family val="2"/>
    </font>
    <font>
      <b/>
      <sz val="8"/>
      <color theme="1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0" fillId="4" borderId="0" xfId="0" applyFill="1" applyAlignment="1">
      <alignment horizontal="left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5" fillId="4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indent="3"/>
    </xf>
    <xf numFmtId="0" fontId="8" fillId="0" borderId="0" xfId="0" applyFont="1"/>
    <xf numFmtId="0" fontId="9" fillId="5" borderId="0" xfId="0" applyFont="1" applyFill="1" applyAlignment="1">
      <alignment horizontal="left" vertical="center" wrapText="1"/>
    </xf>
    <xf numFmtId="0" fontId="10" fillId="5" borderId="0" xfId="0" applyFont="1" applyFill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65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8" fontId="13" fillId="0" borderId="0" xfId="0" applyNumberFormat="1" applyFont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168" fontId="1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8" fontId="15" fillId="3" borderId="0" xfId="0" applyNumberFormat="1" applyFont="1" applyFill="1" applyAlignment="1">
      <alignment horizontal="center" vertical="center" textRotation="90" wrapText="1"/>
    </xf>
    <xf numFmtId="0" fontId="15" fillId="3" borderId="0" xfId="0" applyFont="1" applyFill="1" applyAlignment="1">
      <alignment horizontal="center" vertical="center" textRotation="90" wrapText="1"/>
    </xf>
    <xf numFmtId="168" fontId="15" fillId="2" borderId="0" xfId="0" applyNumberFormat="1" applyFont="1" applyFill="1" applyAlignment="1">
      <alignment horizontal="center" vertical="center" textRotation="90" wrapText="1"/>
    </xf>
    <xf numFmtId="0" fontId="15" fillId="2" borderId="0" xfId="0" applyFont="1" applyFill="1" applyAlignment="1">
      <alignment horizontal="center" vertical="center" textRotation="90" wrapText="1"/>
    </xf>
    <xf numFmtId="0" fontId="16" fillId="3" borderId="0" xfId="0" applyFont="1" applyFill="1" applyAlignment="1">
      <alignment horizontal="center" vertical="center" textRotation="90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66" fontId="14" fillId="0" borderId="0" xfId="2" applyNumberFormat="1" applyFont="1" applyAlignment="1">
      <alignment horizontal="center" vertical="center"/>
    </xf>
    <xf numFmtId="44" fontId="13" fillId="0" borderId="0" xfId="2" applyFont="1" applyAlignment="1">
      <alignment horizontal="center" vertical="center"/>
    </xf>
    <xf numFmtId="166" fontId="13" fillId="0" borderId="0" xfId="2" applyNumberFormat="1" applyFont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168" fontId="14" fillId="0" borderId="0" xfId="2" applyNumberFormat="1" applyFont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ov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numFmt numFmtId="168" formatCode="dd/mm/yy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numFmt numFmtId="168" formatCode="dd/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numFmt numFmtId="168" formatCode="dd/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numFmt numFmtId="167" formatCode="0#&quot; &quot;##&quot; &quot;##&quot; &quot;##&quot; &quot;##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wrapText="1"/>
    </dxf>
    <dxf>
      <alignment horizontal="center"/>
    </dxf>
    <dxf>
      <alignment vertical="center"/>
    </dxf>
  </dxfs>
  <tableStyles count="0" defaultTableStyle="TableStyleMedium2" defaultPivotStyle="PivotStyleLight16"/>
  <colors>
    <mruColors>
      <color rgb="FFFF6600"/>
      <color rgb="FFFF33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microsoft.com/office/2007/relationships/slicerCache" Target="slicerCaches/slicerCache2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24" Type="http://schemas.openxmlformats.org/officeDocument/2006/relationships/customXml" Target="../customXml/item1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styles" Target="styles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</xdr:row>
      <xdr:rowOff>9525</xdr:rowOff>
    </xdr:from>
    <xdr:to>
      <xdr:col>0</xdr:col>
      <xdr:colOff>1200150</xdr:colOff>
      <xdr:row>8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Statut">
              <a:extLst>
                <a:ext uri="{FF2B5EF4-FFF2-40B4-BE49-F238E27FC236}">
                  <a16:creationId xmlns:a16="http://schemas.microsoft.com/office/drawing/2014/main" id="{3EAF2407-67ED-0762-80A0-F148CD3C67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1276350"/>
              <a:ext cx="112395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76200</xdr:colOff>
      <xdr:row>5</xdr:row>
      <xdr:rowOff>19050</xdr:rowOff>
    </xdr:from>
    <xdr:to>
      <xdr:col>4</xdr:col>
      <xdr:colOff>1409700</xdr:colOff>
      <xdr:row>8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Alerte activée">
              <a:extLst>
                <a:ext uri="{FF2B5EF4-FFF2-40B4-BE49-F238E27FC236}">
                  <a16:creationId xmlns:a16="http://schemas.microsoft.com/office/drawing/2014/main" id="{DFA83260-17B6-3C4D-6A4B-79DD772A90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lerte activé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76700" y="1285875"/>
              <a:ext cx="1333500" cy="1276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 B" refreshedDate="45848.62545925926" createdVersion="8" refreshedVersion="8" minRefreshableVersion="3" recordCount="40" xr:uid="{4B04990B-5AE0-4D5D-84C3-0EE05B9940DD}">
  <cacheSource type="worksheet">
    <worksheetSource name="Tableau3"/>
  </cacheSource>
  <cacheFields count="26">
    <cacheField name="Nom de l’entreprise / du fournisseur" numFmtId="0">
      <sharedItems containsBlank="1" count="20">
        <s v="Lease &amp; Drive LLC"/>
        <s v="Chase"/>
        <s v="OpaDeals Inc."/>
        <s v="TechFrame SAS"/>
        <s v="CleanPro Services"/>
        <s v="ATT"/>
        <s v="CloudSync Ltd."/>
        <s v="BrightLegal"/>
        <s v="Insight Partners"/>
        <s v="NovaTech Supplies"/>
        <s v="PrimeWork Agency"/>
        <s v="FastCloud Services"/>
        <s v="SecureLegal LLP"/>
        <s v="BlueCap Solutions"/>
        <s v="EquipNow Inc."/>
        <s v="DevStudio UX"/>
        <s v="Netwave International"/>
        <s v="Clarity Consulting"/>
        <s v="OmniTech Global"/>
        <m/>
      </sharedItems>
    </cacheField>
    <cacheField name="Type" numFmtId="0">
      <sharedItems containsBlank="1" count="2">
        <s v="Achats"/>
        <m/>
      </sharedItems>
    </cacheField>
    <cacheField name="Référence contrat" numFmtId="0">
      <sharedItems containsBlank="1"/>
    </cacheField>
    <cacheField name="Contact principal" numFmtId="0">
      <sharedItems containsBlank="1"/>
    </cacheField>
    <cacheField name="Fonction / Titre" numFmtId="0">
      <sharedItems containsBlank="1"/>
    </cacheField>
    <cacheField name="Adresse e-mail" numFmtId="0">
      <sharedItems containsBlank="1"/>
    </cacheField>
    <cacheField name="Numéro de téléphone" numFmtId="167">
      <sharedItems containsString="0" containsBlank="1" containsNumber="1" containsInteger="1" minValue="600000000" maxValue="600000000"/>
    </cacheField>
    <cacheField name="Type de contrat" numFmtId="0">
      <sharedItems containsBlank="1" count="12">
        <s v="Contrat de location"/>
        <s v="Contrat de leasing"/>
        <s v="Option d’achat"/>
        <s v="Contrat de service"/>
        <s v="Contrat de maintenance"/>
        <s v="Abonnement"/>
        <s v="Contrat de licence"/>
        <s v="Accord de confidentialité (NDA)"/>
        <s v="Contrat de conseil"/>
        <s v="Contrat à durée déterminée"/>
        <s v="Accord-cadre"/>
        <m/>
      </sharedItems>
    </cacheField>
    <cacheField name="Montant" numFmtId="0">
      <sharedItems containsString="0" containsBlank="1" containsNumber="1" containsInteger="1" minValue="0" maxValue="100000"/>
    </cacheField>
    <cacheField name="Fréquence de paiement" numFmtId="44">
      <sharedItems containsBlank="1"/>
    </cacheField>
    <cacheField name="Valeur annuelle du contrat" numFmtId="0">
      <sharedItems containsString="0" containsBlank="1" containsNumber="1" containsInteger="1" minValue="0" maxValue="600000"/>
    </cacheField>
    <cacheField name="Date de début" numFmtId="168">
      <sharedItems containsNonDate="0" containsDate="1" containsString="0" containsBlank="1" minDate="2021-04-01T00:00:00" maxDate="2025-06-02T00:00:00" count="20">
        <d v="2021-04-01T00:00:00"/>
        <d v="2022-04-01T00:00:00"/>
        <d v="2025-05-15T00:00:00"/>
        <d v="2024-02-10T00:00:00"/>
        <d v="2024-12-01T00:00:00"/>
        <d v="2024-01-02T00:00:00"/>
        <d v="2024-03-01T00:00:00"/>
        <d v="2024-06-01T00:00:00"/>
        <d v="2024-07-01T00:00:00"/>
        <d v="2025-06-01T00:00:00"/>
        <d v="2024-01-05T00:00:00"/>
        <d v="2024-02-15T00:00:00"/>
        <d v="2024-03-10T00:00:00"/>
        <d v="2023-07-01T00:00:00"/>
        <d v="2023-09-01T00:00:00"/>
        <d v="2024-08-01T00:00:00"/>
        <d v="2022-05-01T00:00:00"/>
        <d v="2025-04-15T00:00:00"/>
        <d v="2025-01-01T00:00:00"/>
        <m/>
      </sharedItems>
      <fieldGroup par="25"/>
    </cacheField>
    <cacheField name="Durée initiale (en mois)" numFmtId="164">
      <sharedItems containsString="0" containsBlank="1" containsNumber="1" containsInteger="1" minValue="0" maxValue="120"/>
    </cacheField>
    <cacheField name="Date de résiliation" numFmtId="168">
      <sharedItems containsDate="1" containsMixedTypes="1" minDate="2024-01-02T00:00:00" maxDate="2032-04-02T00:00:00"/>
    </cacheField>
    <cacheField name="Date de préavis de renouvellement" numFmtId="168">
      <sharedItems containsDate="1" containsMixedTypes="1" minDate="2024-01-02T00:00:00" maxDate="2032-04-02T00:00:00"/>
    </cacheField>
    <cacheField name="Statut" numFmtId="0">
      <sharedItems count="5">
        <s v="Actif"/>
        <s v="Expiré"/>
        <s v=""/>
        <s v="Active" u="1"/>
        <s v="Expired" u="1"/>
      </sharedItems>
    </cacheField>
    <cacheField name="Temps restant (en mois)" numFmtId="164">
      <sharedItems containsMixedTypes="1" containsNumber="1" containsInteger="1" minValue="3" maxValue="80"/>
    </cacheField>
    <cacheField name="Préavis de résiliation (en mois)" numFmtId="164">
      <sharedItems containsString="0" containsBlank="1" containsNumber="1" containsInteger="1" minValue="1" maxValue="12"/>
    </cacheField>
    <cacheField name="Clause de résiliation" numFmtId="0">
      <sharedItems containsBlank="1"/>
    </cacheField>
    <cacheField name="Alerte activée" numFmtId="0">
      <sharedItems containsBlank="1" count="5">
        <s v="Oui"/>
        <s v="Non"/>
        <m/>
        <s v="Yes" u="1"/>
        <s v="No" u="1"/>
      </sharedItems>
    </cacheField>
    <cacheField name="Fichier du contrat" numFmtId="0">
      <sharedItems containsBlank="1"/>
    </cacheField>
    <cacheField name="Conditions de paiement" numFmtId="0">
      <sharedItems containsBlank="1"/>
    </cacheField>
    <cacheField name="Notes / Suivi" numFmtId="0">
      <sharedItems containsBlank="1"/>
    </cacheField>
    <cacheField name="Mois (Date de début)" numFmtId="0" databaseField="0">
      <fieldGroup base="11">
        <rangePr groupBy="months" startDate="2021-04-01T00:00:00" endDate="2025-06-02T00:00:00"/>
        <groupItems count="14">
          <s v="&lt;4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2/2025"/>
        </groupItems>
      </fieldGroup>
    </cacheField>
    <cacheField name="Trimestres (Date de début)" numFmtId="0" databaseField="0">
      <fieldGroup base="11">
        <rangePr groupBy="quarters" startDate="2021-04-01T00:00:00" endDate="2025-06-02T00:00:00"/>
        <groupItems count="6">
          <s v="&lt;4/1/2021"/>
          <s v="Trimestre1"/>
          <s v="Trimestre2"/>
          <s v="Trimestre3"/>
          <s v="Trimestre4"/>
          <s v="&gt;6/2/2025"/>
        </groupItems>
      </fieldGroup>
    </cacheField>
    <cacheField name="Années (Date de début)" numFmtId="0" databaseField="0">
      <fieldGroup base="11">
        <rangePr groupBy="years" startDate="2021-04-01T00:00:00" endDate="2025-06-02T00:00:00"/>
        <groupItems count="7">
          <s v="&lt;4/1/2021"/>
          <s v="2021"/>
          <s v="2022"/>
          <s v="2023"/>
          <s v="2024"/>
          <s v="2025"/>
          <s v="&gt;6/2/2025"/>
        </groupItems>
      </fieldGroup>
    </cacheField>
  </cacheFields>
  <extLst>
    <ext xmlns:x14="http://schemas.microsoft.com/office/spreadsheetml/2009/9/main" uri="{725AE2AE-9491-48be-B2B4-4EB974FC3084}">
      <x14:pivotCacheDefinition pivotCacheId="40887780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s v="L001"/>
    <s v="Linda B"/>
    <s v="Account Manager"/>
    <s v="linda.lbdsolutions@gmail.com"/>
    <n v="600000000"/>
    <x v="0"/>
    <n v="12000"/>
    <s v="Annuel"/>
    <n v="12000"/>
    <x v="0"/>
    <n v="60"/>
    <d v="2026-04-01T00:00:00"/>
    <d v="2026-01-01T00:00:00"/>
    <x v="0"/>
    <n v="8"/>
    <n v="3"/>
    <s v="Préavis de 3 mois"/>
    <x v="0"/>
    <s v="Contract Review &amp; Dashboard"/>
    <s v="Net 30"/>
    <m/>
  </r>
  <r>
    <x v="1"/>
    <x v="0"/>
    <s v="LN-984"/>
    <s v="Linda B"/>
    <s v="Loan Officer"/>
    <s v="linda.lbdsolutions@gmail.com"/>
    <n v="600000000"/>
    <x v="1"/>
    <n v="50000"/>
    <s v="Mensuel"/>
    <n v="600000"/>
    <x v="1"/>
    <n v="120"/>
    <d v="2032-04-01T00:00:00"/>
    <d v="2032-04-01T00:00:00"/>
    <x v="0"/>
    <n v="80"/>
    <m/>
    <s v="Early exit penalty"/>
    <x v="0"/>
    <s v="loan-agreement.pdf"/>
    <s v="Facturation mensuelle"/>
    <s v="Envoyer une mise à jour financière"/>
  </r>
  <r>
    <x v="2"/>
    <x v="0"/>
    <s v="OPA-3321"/>
    <s v="Linda B"/>
    <s v="Legal Advisor"/>
    <s v="linda.lbdsolutions@gmail.com"/>
    <n v="600000000"/>
    <x v="2"/>
    <n v="30000"/>
    <s v="Unique"/>
    <n v="30000"/>
    <x v="2"/>
    <n v="0"/>
    <d v="2025-05-15T00:00:00"/>
    <d v="2025-05-15T00:00:00"/>
    <x v="1"/>
    <s v=""/>
    <m/>
    <s v="Non applicable"/>
    <x v="1"/>
    <s v="opadeals_2024.pdf"/>
    <s v="Paiement anticipé / à la commande"/>
    <s v="En attente d'approbation"/>
  </r>
  <r>
    <x v="3"/>
    <x v="0"/>
    <s v="FR-753"/>
    <s v="Linda B"/>
    <s v="Procurement Lead"/>
    <s v="linda.lbdsolutions@gmail.com"/>
    <n v="600000000"/>
    <x v="3"/>
    <n v="18000"/>
    <s v="Annuel"/>
    <n v="18000"/>
    <x v="3"/>
    <n v="36"/>
    <d v="2027-02-10T00:00:00"/>
    <d v="2026-02-10T00:00:00"/>
    <x v="0"/>
    <n v="19"/>
    <n v="12"/>
    <s v="Renouvellement automatique annuel sauf en cas d’annulation"/>
    <x v="0"/>
    <s v="tf_contract2025.pdf"/>
    <s v="50 % à la commande, 50 % à 30 jours"/>
    <s v="Évaluer les retours du fournisseur"/>
  </r>
  <r>
    <x v="4"/>
    <x v="0"/>
    <s v="MX-CLEAN22"/>
    <s v="Linda B"/>
    <s v="Ops Manager"/>
    <s v="linda.lbdsolutions@gmail.com"/>
    <n v="600000000"/>
    <x v="4"/>
    <n v="4800"/>
    <s v="Mensuel"/>
    <n v="57600"/>
    <x v="4"/>
    <n v="24"/>
    <d v="2026-12-01T00:00:00"/>
    <d v="2026-12-01T00:00:00"/>
    <x v="0"/>
    <n v="16"/>
    <m/>
    <s v="Résiliable à tout moment"/>
    <x v="0"/>
    <s v="cleanpro_2025.pdf"/>
    <s v="Facturation mensuelle"/>
    <s v="Examiner la performance du 3e trimestre"/>
  </r>
  <r>
    <x v="5"/>
    <x v="0"/>
    <m/>
    <s v="Linda B"/>
    <m/>
    <s v="linda.lbdsolutions@gmail.com"/>
    <n v="600000000"/>
    <x v="5"/>
    <n v="90"/>
    <s v="Mensuel"/>
    <n v="1080"/>
    <x v="5"/>
    <n v="0"/>
    <d v="2024-01-02T00:00:00"/>
    <d v="2024-01-02T00:00:00"/>
    <x v="0"/>
    <s v=""/>
    <m/>
    <s v="Résiliable à tout moment"/>
    <x v="0"/>
    <s v="no contract "/>
    <m/>
    <m/>
  </r>
  <r>
    <x v="6"/>
    <x v="0"/>
    <s v="SaaS-879"/>
    <s v="Linda B"/>
    <s v="IT Director"/>
    <s v="linda.lbdsolutions@gmail.com"/>
    <n v="600000000"/>
    <x v="6"/>
    <n v="1200"/>
    <s v="Mensuel"/>
    <n v="14400"/>
    <x v="6"/>
    <n v="12"/>
    <d v="2025-03-01T00:00:00"/>
    <d v="2025-02-01T00:00:00"/>
    <x v="1"/>
    <s v=""/>
    <n v="1"/>
    <s v="Renouvellement automatique sauf en cas d’annulation"/>
    <x v="0"/>
    <s v="cloudsync_saas2024.pdf"/>
    <s v="Facturation trimestrielle"/>
    <s v="Option de mise à niveau du plan disponible"/>
  </r>
  <r>
    <x v="7"/>
    <x v="0"/>
    <s v="NDA-0041"/>
    <s v="Linda B"/>
    <s v="General Counsel"/>
    <s v="linda.lbdsolutions@gmail.com"/>
    <n v="600000000"/>
    <x v="7"/>
    <n v="0"/>
    <s v="Unique"/>
    <n v="0"/>
    <x v="7"/>
    <n v="24"/>
    <d v="2026-06-01T00:00:00"/>
    <d v="2026-05-01T00:00:00"/>
    <x v="0"/>
    <n v="10"/>
    <n v="1"/>
    <s v="Clause de confidentialité valable 2 ans"/>
    <x v="0"/>
    <s v="nda_brightlegal.pdf"/>
    <s v="Non applicable"/>
    <s v="Couvre les discussions sur la feuille de route produit"/>
  </r>
  <r>
    <x v="8"/>
    <x v="0"/>
    <s v="CONS-559"/>
    <s v="Linda B"/>
    <s v="Consultant"/>
    <s v="linda.lbdsolutions@gmail.com"/>
    <n v="600000000"/>
    <x v="8"/>
    <n v="25000"/>
    <s v="Unique"/>
    <n v="25000"/>
    <x v="8"/>
    <n v="6"/>
    <d v="2025-01-01T00:00:00"/>
    <d v="2024-12-01T00:00:00"/>
    <x v="1"/>
    <s v=""/>
    <n v="1"/>
    <s v="Basé sur les livrables"/>
    <x v="0"/>
    <s v="consulting_insight2024.pdf"/>
    <s v="Basé sur les étapes du projet"/>
    <s v="Portée à confirmer après le lancement"/>
  </r>
  <r>
    <x v="9"/>
    <x v="0"/>
    <s v="NT-PO-2024"/>
    <s v="Linda B"/>
    <m/>
    <s v="linda.lbdsolutions@gmail.com"/>
    <n v="600000000"/>
    <x v="2"/>
    <n v="22500"/>
    <s v="Unique"/>
    <n v="22500"/>
    <x v="9"/>
    <n v="0"/>
    <d v="2025-06-01T00:00:00"/>
    <d v="2025-06-01T00:00:00"/>
    <x v="1"/>
    <s v=""/>
    <m/>
    <s v="Sous réserve de la disponibilité du fournisseur"/>
    <x v="0"/>
    <s v="novatech_po2025.pdf"/>
    <s v="Paiement anticipé / à la commande"/>
    <s v="En cours de révision interne"/>
  </r>
  <r>
    <x v="10"/>
    <x v="0"/>
    <s v="HR-004"/>
    <s v="Linda B"/>
    <m/>
    <s v="linda.lbdsolutions@gmail.com"/>
    <n v="600000000"/>
    <x v="9"/>
    <n v="30000"/>
    <s v="Mensuel"/>
    <n v="360000"/>
    <x v="10"/>
    <n v="12"/>
    <d v="2025-01-05T00:00:00"/>
    <d v="2024-12-05T00:00:00"/>
    <x v="1"/>
    <s v=""/>
    <n v="1"/>
    <s v="Clause de résiliation avec préavis d’1 mois"/>
    <x v="0"/>
    <s v="primework_contract.pdf"/>
    <s v="Paie mensuelle"/>
    <s v="Revue annuelle au 1er trimestre"/>
  </r>
  <r>
    <x v="11"/>
    <x v="0"/>
    <s v="FC-2023"/>
    <s v="Linda B"/>
    <m/>
    <s v="linda.lbdsolutions@gmail.com"/>
    <n v="600000000"/>
    <x v="5"/>
    <n v="2400"/>
    <s v="Mensuel"/>
    <n v="28800"/>
    <x v="11"/>
    <n v="0"/>
    <d v="2024-02-15T00:00:00"/>
    <d v="2024-02-15T00:00:00"/>
    <x v="0"/>
    <s v=""/>
    <m/>
    <s v="Résiliable à tout moment"/>
    <x v="0"/>
    <s v="fastcloud_sub2024.pdf"/>
    <s v="Facturation mensuelle"/>
    <s v="Vérifier l’utilisation en septembre"/>
  </r>
  <r>
    <x v="12"/>
    <x v="0"/>
    <s v="NDA-SEC-92"/>
    <s v="Linda B"/>
    <m/>
    <s v="linda.lbdsolutions@gmail.com"/>
    <n v="600000000"/>
    <x v="7"/>
    <n v="0"/>
    <s v="Unique"/>
    <n v="0"/>
    <x v="12"/>
    <n v="36"/>
    <d v="2027-03-10T00:00:00"/>
    <d v="2027-01-10T00:00:00"/>
    <x v="0"/>
    <n v="20"/>
    <n v="2"/>
    <s v="Confidentialité couverte sur 3 ans"/>
    <x v="0"/>
    <s v="securelegal_nda.pdf"/>
    <s v="Non applicable"/>
    <s v="Inclut une clause de sous-traitance"/>
  </r>
  <r>
    <x v="13"/>
    <x v="0"/>
    <s v="BC-FT-555"/>
    <s v="Linda B"/>
    <m/>
    <s v="linda.lbdsolutions@gmail.com"/>
    <n v="600000000"/>
    <x v="9"/>
    <n v="60000"/>
    <s v="Trimestriel"/>
    <n v="240000"/>
    <x v="13"/>
    <n v="24"/>
    <d v="2025-07-01T00:00:00"/>
    <d v="2025-05-01T00:00:00"/>
    <x v="1"/>
    <s v=""/>
    <n v="2"/>
    <s v="Fixe jusqu’à la fin de la période contractuelle"/>
    <x v="1"/>
    <s v="bluecap_fixed2023.pdf"/>
    <s v="25 % à l’avance chaque trimestre"/>
    <s v="Examiner l’option de renouvellement automatique"/>
  </r>
  <r>
    <x v="14"/>
    <x v="0"/>
    <s v="MAINT-7788"/>
    <s v="Linda B"/>
    <m/>
    <s v="linda.lbdsolutions@gmail.com"/>
    <n v="600000000"/>
    <x v="4"/>
    <n v="10000"/>
    <s v="Trimestriel"/>
    <n v="40000"/>
    <x v="14"/>
    <n v="36"/>
    <d v="2026-09-01T00:00:00"/>
    <d v="2026-08-01T00:00:00"/>
    <x v="0"/>
    <n v="13"/>
    <n v="1"/>
    <s v="Préavis de 30 jours"/>
    <x v="1"/>
    <s v="equipnow_maintenance.pdf"/>
    <s v="Facturation trimestrielle"/>
    <s v="Programmer un audit au 2e trimestre"/>
  </r>
  <r>
    <x v="15"/>
    <x v="0"/>
    <s v="SERV-UX-91"/>
    <s v="Linda B"/>
    <m/>
    <s v="linda.lbdsolutions@gmail.com"/>
    <n v="600000000"/>
    <x v="3"/>
    <n v="15000"/>
    <s v="Basé sur des étapes / jalons"/>
    <n v="60000"/>
    <x v="15"/>
    <n v="24"/>
    <d v="2026-08-01T00:00:00"/>
    <d v="2026-07-01T00:00:00"/>
    <x v="0"/>
    <n v="12"/>
    <n v="1"/>
    <s v="Résiliation partielle possible"/>
    <x v="1"/>
    <s v="devstudio_contract.pdf"/>
    <s v="En fonction des livrables"/>
    <s v="Examiner l’étape n°2 en octobre"/>
  </r>
  <r>
    <x v="16"/>
    <x v="0"/>
    <s v="FR-AG-2030"/>
    <s v="Linda B"/>
    <m/>
    <s v="linda.lbdsolutions@gmail.com"/>
    <n v="600000000"/>
    <x v="10"/>
    <n v="100000"/>
    <s v="À la demande"/>
    <n v="100000"/>
    <x v="16"/>
    <n v="48"/>
    <d v="2026-05-01T00:00:00"/>
    <d v="2026-02-01T00:00:00"/>
    <x v="0"/>
    <n v="9"/>
    <n v="3"/>
    <s v="Résiliation liée au volume d’utilisation"/>
    <x v="0"/>
    <s v="netwave_framework.pdf"/>
    <s v="Paiement à 30 jours nets"/>
    <s v="Inclure les conditions mises à jour pour 2026"/>
  </r>
  <r>
    <x v="17"/>
    <x v="0"/>
    <s v="CL-CON-21"/>
    <s v="Linda B"/>
    <m/>
    <s v="linda.lbdsolutions@gmail.com"/>
    <n v="600000000"/>
    <x v="8"/>
    <n v="35000"/>
    <s v="Unique"/>
    <n v="35000"/>
    <x v="17"/>
    <n v="6"/>
    <d v="2025-10-15T00:00:00"/>
    <d v="2025-09-15T00:00:00"/>
    <x v="0"/>
    <n v="3"/>
    <n v="1"/>
    <s v="Basé sur les livrables"/>
    <x v="0"/>
    <s v="clarity_consult2025.pdf"/>
    <s v="Basé sur les étapes du projet"/>
    <s v="Inclure le rapport final en août"/>
  </r>
  <r>
    <x v="18"/>
    <x v="0"/>
    <s v="OT-LIC-556"/>
    <s v="Linda B"/>
    <m/>
    <s v="linda.lbdsolutions@gmail.com"/>
    <n v="600000000"/>
    <x v="6"/>
    <n v="5000"/>
    <s v="Mensuel"/>
    <n v="60000"/>
    <x v="18"/>
    <n v="24"/>
    <d v="2027-01-01T00:00:00"/>
    <d v="2026-11-01T00:00:00"/>
    <x v="0"/>
    <n v="17"/>
    <n v="2"/>
    <s v="Renouvellement automatique annuel sauf en cas d’annulation"/>
    <x v="0"/>
    <s v="omnitech_license.pdf"/>
    <s v="Facturation mensuelle"/>
    <s v="Évaluer l’utilisation avant le renouvellement"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  <r>
    <x v="19"/>
    <x v="1"/>
    <m/>
    <m/>
    <m/>
    <m/>
    <m/>
    <x v="11"/>
    <m/>
    <m/>
    <m/>
    <x v="19"/>
    <m/>
    <s v=""/>
    <s v=""/>
    <x v="2"/>
    <s v=""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392D67-80AF-404B-8CD9-DC1E157E5D84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compact="0" compactData="0" multipleFieldFilters="0">
  <location ref="F6:I17" firstHeaderRow="1" firstDataRow="1" firstDataCol="3" rowPageCount="1" colPageCount="1"/>
  <pivotFields count="26">
    <pivotField axis="axisRow" compact="0" outline="0" subtotalTop="0" showAll="0" sortType="ascending" defaultSubtotal="0">
      <items count="20">
        <item x="5"/>
        <item x="13"/>
        <item x="7"/>
        <item x="1"/>
        <item x="17"/>
        <item x="4"/>
        <item x="6"/>
        <item x="15"/>
        <item x="14"/>
        <item x="11"/>
        <item x="8"/>
        <item x="0"/>
        <item x="16"/>
        <item x="9"/>
        <item x="18"/>
        <item x="2"/>
        <item x="10"/>
        <item x="12"/>
        <item x="3"/>
        <item x="1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>
      <items count="20">
        <item x="0"/>
        <item x="1"/>
        <item x="16"/>
        <item x="13"/>
        <item x="14"/>
        <item x="5"/>
        <item x="10"/>
        <item x="3"/>
        <item x="11"/>
        <item x="6"/>
        <item x="12"/>
        <item x="7"/>
        <item x="8"/>
        <item x="15"/>
        <item x="4"/>
        <item x="18"/>
        <item x="17"/>
        <item x="2"/>
        <item x="9"/>
        <item x="19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Page" compact="0" outline="0" subtotalTop="0" multipleItemSelectionAllowed="1" showAll="0" defaultSubtotal="0">
      <items count="5">
        <item h="1" x="2"/>
        <item x="0"/>
        <item m="1" x="3"/>
        <item h="1" x="1"/>
        <item m="1" x="4"/>
      </items>
    </pivotField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>
      <items count="5">
        <item h="1" m="1" x="4"/>
        <item h="1" x="1"/>
        <item x="0"/>
        <item h="1" m="1" x="3"/>
        <item h="1" x="2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compact="0" outline="0" subtotalTop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ubtotalTop="0" showAll="0" defaultSubtotal="0">
      <items count="7">
        <item sd="0" x="0"/>
        <item sd="0" x="1"/>
        <item sd="0" x="2"/>
        <item sd="0" x="3"/>
        <item sd="0" x="4"/>
        <item sd="0" x="5"/>
        <item sd="0" x="6"/>
      </items>
    </pivotField>
  </pivotFields>
  <rowFields count="3">
    <field x="0"/>
    <field x="1"/>
    <field x="25"/>
  </rowFields>
  <rowItems count="11">
    <i>
      <x v="9"/>
      <x/>
      <x v="4"/>
    </i>
    <i>
      <x/>
      <x/>
      <x v="4"/>
    </i>
    <i>
      <x v="4"/>
      <x/>
      <x v="5"/>
    </i>
    <i>
      <x v="11"/>
      <x/>
      <x v="1"/>
    </i>
    <i>
      <x v="12"/>
      <x/>
      <x v="2"/>
    </i>
    <i>
      <x v="2"/>
      <x/>
      <x v="4"/>
    </i>
    <i>
      <x v="5"/>
      <x/>
      <x v="4"/>
    </i>
    <i>
      <x v="14"/>
      <x/>
      <x v="5"/>
    </i>
    <i>
      <x v="18"/>
      <x/>
      <x v="4"/>
    </i>
    <i>
      <x v="17"/>
      <x/>
      <x v="4"/>
    </i>
    <i>
      <x v="3"/>
      <x/>
      <x v="2"/>
    </i>
  </rowItems>
  <colItems count="1">
    <i/>
  </colItems>
  <pageFields count="1">
    <pageField fld="15" hier="-1"/>
  </pageFields>
  <dataFields count="1">
    <dataField name="Temps restant (m)" fld="16" baseField="25" baseItem="4"/>
  </dataFields>
  <formats count="12">
    <format dxfId="36">
      <pivotArea field="0" type="button" dataOnly="0" labelOnly="1" outline="0" axis="axisRow" fieldPosition="0"/>
    </format>
    <format dxfId="35">
      <pivotArea field="1" type="button" dataOnly="0" labelOnly="1" outline="0" axis="axisRow" fieldPosition="1"/>
    </format>
    <format dxfId="34">
      <pivotArea field="25" type="button" dataOnly="0" labelOnly="1" outline="0" axis="axisRow" fieldPosition="2"/>
    </format>
    <format dxfId="33">
      <pivotArea dataOnly="0" labelOnly="1" outline="0" axis="axisValues" fieldPosition="0"/>
    </format>
    <format dxfId="32">
      <pivotArea field="0" type="button" dataOnly="0" labelOnly="1" outline="0" axis="axisRow" fieldPosition="0"/>
    </format>
    <format dxfId="31">
      <pivotArea field="1" type="button" dataOnly="0" labelOnly="1" outline="0" axis="axisRow" fieldPosition="1"/>
    </format>
    <format dxfId="30">
      <pivotArea field="25" type="button" dataOnly="0" labelOnly="1" outline="0" axis="axisRow" fieldPosition="2"/>
    </format>
    <format dxfId="29">
      <pivotArea dataOnly="0" labelOnly="1" outline="0" axis="axisValues" fieldPosition="0"/>
    </format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field="25" type="button" dataOnly="0" labelOnly="1" outline="0" axis="axisRow" fieldPosition="2"/>
    </format>
    <format dxfId="2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BEEC9F-B4A0-468B-9301-FD21EF4A5EA6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rowHeaderCaption="Contract Type">
  <location ref="B6:C16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13">
        <item x="5"/>
        <item x="7"/>
        <item x="10"/>
        <item x="9"/>
        <item x="8"/>
        <item x="1"/>
        <item x="6"/>
        <item x="0"/>
        <item x="4"/>
        <item x="3"/>
        <item x="2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>
      <items count="21">
        <item x="0"/>
        <item x="1"/>
        <item x="16"/>
        <item x="13"/>
        <item x="14"/>
        <item x="5"/>
        <item x="10"/>
        <item x="3"/>
        <item x="11"/>
        <item x="6"/>
        <item x="12"/>
        <item x="7"/>
        <item x="8"/>
        <item x="15"/>
        <item x="4"/>
        <item x="18"/>
        <item x="17"/>
        <item x="2"/>
        <item x="9"/>
        <item x="19"/>
        <item t="default"/>
      </items>
    </pivotField>
    <pivotField showAll="0"/>
    <pivotField showAll="0"/>
    <pivotField showAll="0"/>
    <pivotField showAll="0">
      <items count="6">
        <item h="1" x="2"/>
        <item x="0"/>
        <item h="1" m="1" x="3"/>
        <item h="1" x="1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7"/>
  </rowFields>
  <rowItems count="10">
    <i>
      <x v="5"/>
    </i>
    <i>
      <x v="2"/>
    </i>
    <i>
      <x v="8"/>
    </i>
    <i>
      <x v="9"/>
    </i>
    <i>
      <x v="6"/>
    </i>
    <i>
      <x v="4"/>
    </i>
    <i>
      <x/>
    </i>
    <i>
      <x v="7"/>
    </i>
    <i>
      <x v="1"/>
    </i>
    <i t="grand">
      <x/>
    </i>
  </rowItems>
  <colItems count="1">
    <i/>
  </colItems>
  <dataFields count="1">
    <dataField name=" Valeur annuelle des contrats" fld="10" baseField="7" baseItem="3" numFmtId="4"/>
  </dataFields>
  <formats count="4">
    <format dxfId="40">
      <pivotArea dataOnly="0" labelOnly="1" outline="0" axis="axisValues" fieldPosition="0"/>
    </format>
    <format dxfId="39">
      <pivotArea dataOnly="0" labelOnly="1" outline="0" axis="axisValues" fieldPosition="0"/>
    </format>
    <format dxfId="38">
      <pivotArea dataOnly="0" labelOnly="1" outline="0" axis="axisValues" fieldPosition="0"/>
    </format>
    <format dxfId="37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tatut" xr10:uid="{39FC8DD1-C9B4-4004-90D5-94DAFB9444DD}" sourceName="Statut">
  <pivotTables>
    <pivotTable tabId="20" name="Tableau croisé dynamique1"/>
  </pivotTables>
  <data>
    <tabular pivotCacheId="408877804">
      <items count="5">
        <i x="0" s="1"/>
        <i x="1"/>
        <i x="2" nd="1"/>
        <i x="3" nd="1"/>
        <i x="4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lerte_activée" xr10:uid="{88AEAD41-7A05-4051-8F8F-8A50684EE914}" sourceName="Alerte activée">
  <pivotTables>
    <pivotTable tabId="20" name="Tableau croisé dynamique2"/>
  </pivotTables>
  <data>
    <tabular pivotCacheId="408877804">
      <items count="5">
        <i x="1"/>
        <i x="0" s="1"/>
        <i x="4" nd="1"/>
        <i x="3" nd="1"/>
        <i x="2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tatut" xr10:uid="{A6F20A43-D63C-41D3-8BE6-640B6D0B40F1}" cache="Segment_Statut" caption="Statut" rowHeight="257175"/>
  <slicer name="Alerte activée" xr10:uid="{27E60BB5-05D5-4CA8-829E-E27E37B051B1}" cache="Segment_Alerte_activée" caption="Alerte activée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55AFF8-5F3C-496A-8F9D-11CCB0269E35}" name="Tableau3" displayName="Tableau3" ref="A3:W43" totalsRowShown="0" headerRowDxfId="1" dataDxfId="0">
  <autoFilter ref="A3:W43" xr:uid="{5A55AFF8-5F3C-496A-8F9D-11CCB0269E35}"/>
  <tableColumns count="23">
    <tableColumn id="1" xr3:uid="{C33BDC8C-9642-4677-A909-114861A82D9C}" name="Nom de l’entreprise / du fournisseur" dataDxfId="24"/>
    <tableColumn id="24" xr3:uid="{C8C65649-13F0-4BC5-BB06-1854942F4D6C}" name="Type" dataDxfId="23"/>
    <tableColumn id="2" xr3:uid="{A0A2F00A-F174-427D-B6FC-3930166602FC}" name="Référence contrat" dataDxfId="22"/>
    <tableColumn id="17" xr3:uid="{49687A05-A4B6-4525-A5B8-34CA2C044583}" name="Contact principal" dataDxfId="21"/>
    <tableColumn id="3" xr3:uid="{B7A69D7A-41E8-4B1A-BE75-014421D6F9A1}" name="Fonction / Titre" dataDxfId="20"/>
    <tableColumn id="4" xr3:uid="{D67303E8-2FE9-4C03-96F6-FA8C1A42652A}" name="Adresse e-mail" dataDxfId="19"/>
    <tableColumn id="5" xr3:uid="{71120191-452C-4220-A81C-17D0D95F523C}" name="Numéro de téléphone" dataDxfId="18"/>
    <tableColumn id="6" xr3:uid="{E4CCF1DC-203E-4FB7-A575-473601F75E9A}" name="Type de contrat" dataDxfId="17"/>
    <tableColumn id="7" xr3:uid="{5AF7F930-DA89-4684-A6F7-C93B34343C98}" name="Montant" dataDxfId="16" dataCellStyle="Monétaire"/>
    <tableColumn id="8" xr3:uid="{3861F013-C571-40B8-865C-7F03534D440A}" name="Fréquence de paiement" dataDxfId="15" dataCellStyle="Monétaire"/>
    <tableColumn id="18" xr3:uid="{9C9A6AF5-FC40-422A-A67D-593365BC8A88}" name="Valeur annuelle du contrat" dataDxfId="14" dataCellStyle="Monétaire">
      <calculatedColumnFormula>+Tableau3[[#This Row],[Montant]]</calculatedColumnFormula>
    </tableColumn>
    <tableColumn id="19" xr3:uid="{8DF6D2C2-ED6E-4C8F-962B-5ADA80ED0263}" name="Date de début" dataDxfId="13" dataCellStyle="Monétaire"/>
    <tableColumn id="21" xr3:uid="{8ECB7C95-1365-4BD7-AE1E-BF304FACA50C}" name="Durée initiale (en mois)" dataDxfId="12" dataCellStyle="Milliers"/>
    <tableColumn id="20" xr3:uid="{34A73228-D97D-49CD-902A-00704CB6ABAB}" name="Date de résiliation" dataDxfId="11" dataCellStyle="Monétaire">
      <calculatedColumnFormula>IF(Tableau3[[#This Row],[Durée initiale (en mois)]]="","",EDATE(Tableau3[[#This Row],[Date de début]],Tableau3[[#This Row],[Durée initiale (en mois)]]))</calculatedColumnFormula>
    </tableColumn>
    <tableColumn id="9" xr3:uid="{0AB88DB0-0562-4170-ACE6-1B9FFB172FA5}" name="Date de préavis de renouvellement" dataDxfId="10">
      <calculatedColumnFormula>+IF(Tableau3[[#This Row],[Date de résiliation]]="","",EDATE(Tableau3[[#This Row],[Date de résiliation]],-Tableau3[[#This Row],[Préavis de résiliation (en mois)]]))</calculatedColumnFormula>
    </tableColumn>
    <tableColumn id="11" xr3:uid="{540F1BF1-E410-4B5E-B757-4B55E5F76AD5}" name="Statut" dataDxfId="9">
      <calculatedColumnFormula>IF(Tableau3[[#This Row],[Clause de résiliation]]="Résiliable à tout moment","Actif",IF(Tableau3[[#This Row],[Date de résiliation]]="","",IF(Tableau3[[#This Row],[Date de résiliation]]&gt;=TODAY(),"Actif","Expiré")))</calculatedColumnFormula>
    </tableColumn>
    <tableColumn id="23" xr3:uid="{8923CA25-A86A-418F-BEB8-3B1E560CBB49}" name="Temps restant (en mois)" dataDxfId="8" dataCellStyle="Milliers">
      <calculatedColumnFormula>IF(AND(Tableau3[[#This Row],[Statut]]="Actif",Tableau3[[#This Row],[Date de résiliation]]&lt;&gt;"",Tableau3[[#This Row],[Date de résiliation]]&gt;=TODAY()),DATEDIF(TODAY(),Tableau3[[#This Row],[Date de résiliation]],"m"),"")</calculatedColumnFormula>
    </tableColumn>
    <tableColumn id="22" xr3:uid="{646B42F0-FE88-4B00-B009-9EE0B481E311}" name="Préavis de résiliation (en mois)" dataDxfId="7" dataCellStyle="Milliers"/>
    <tableColumn id="12" xr3:uid="{1E86298F-5444-479D-A7F7-1BB9A797FF30}" name="Clause de résiliation" dataDxfId="6"/>
    <tableColumn id="14" xr3:uid="{EC4DDBD4-89DB-4569-8135-DAF4FAC0C667}" name="Alerte activée" dataDxfId="5"/>
    <tableColumn id="15" xr3:uid="{82BA1B93-14D7-49C0-BBBA-0749E37FF1DC}" name="Fichier du contrat" dataDxfId="4"/>
    <tableColumn id="16" xr3:uid="{B22A6CD0-911B-40CD-9661-3BEC3673174A}" name="Conditions de paiement" dataDxfId="3"/>
    <tableColumn id="10" xr3:uid="{C3788634-578B-4B5A-899D-DF6C0B076277}" name="Notes / Suivi" dataDxfId="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JCO">
      <a:dk1>
        <a:srgbClr val="2E3A51"/>
      </a:dk1>
      <a:lt1>
        <a:srgbClr val="D9D9D9"/>
      </a:lt1>
      <a:dk2>
        <a:srgbClr val="000000"/>
      </a:dk2>
      <a:lt2>
        <a:srgbClr val="FFFFFF"/>
      </a:lt2>
      <a:accent1>
        <a:srgbClr val="1B5474"/>
      </a:accent1>
      <a:accent2>
        <a:srgbClr val="393836"/>
      </a:accent2>
      <a:accent3>
        <a:srgbClr val="2E3A51"/>
      </a:accent3>
      <a:accent4>
        <a:srgbClr val="86B3BF"/>
      </a:accent4>
      <a:accent5>
        <a:srgbClr val="AECCD4"/>
      </a:accent5>
      <a:accent6>
        <a:srgbClr val="467886"/>
      </a:accent6>
      <a:hlink>
        <a:srgbClr val="D9D9D9"/>
      </a:hlink>
      <a:folHlink>
        <a:srgbClr val="1B547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nda.lbdsolutions@gmail.com" TargetMode="External"/><Relationship Id="rId1" Type="http://schemas.openxmlformats.org/officeDocument/2006/relationships/hyperlink" Target="mailto:linda.lbdsolutions@g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496B-4364-4AD9-9BC3-29DF9B7FB1AF}">
  <dimension ref="A1:G27"/>
  <sheetViews>
    <sheetView showGridLines="0" tabSelected="1" workbookViewId="0">
      <selection sqref="A1:G1"/>
    </sheetView>
  </sheetViews>
  <sheetFormatPr baseColWidth="10" defaultRowHeight="14.25" x14ac:dyDescent="0.2"/>
  <cols>
    <col min="1" max="16384" width="11.42578125" style="16"/>
  </cols>
  <sheetData>
    <row r="1" spans="1:7" s="21" customFormat="1" ht="56.25" customHeight="1" x14ac:dyDescent="0.2">
      <c r="A1" s="20" t="s">
        <v>200</v>
      </c>
      <c r="B1" s="20"/>
      <c r="C1" s="20"/>
      <c r="D1" s="20"/>
      <c r="E1" s="20"/>
      <c r="F1" s="20"/>
      <c r="G1" s="20"/>
    </row>
    <row r="3" spans="1:7" x14ac:dyDescent="0.2">
      <c r="A3" s="17" t="s">
        <v>75</v>
      </c>
    </row>
    <row r="4" spans="1:7" x14ac:dyDescent="0.2">
      <c r="A4" s="16" t="s">
        <v>177</v>
      </c>
    </row>
    <row r="5" spans="1:7" x14ac:dyDescent="0.2">
      <c r="A5" s="16" t="s">
        <v>178</v>
      </c>
    </row>
    <row r="7" spans="1:7" x14ac:dyDescent="0.2">
      <c r="A7" s="17" t="s">
        <v>179</v>
      </c>
    </row>
    <row r="8" spans="1:7" x14ac:dyDescent="0.2">
      <c r="A8" s="18" t="s">
        <v>180</v>
      </c>
    </row>
    <row r="9" spans="1:7" x14ac:dyDescent="0.2">
      <c r="A9" s="18" t="s">
        <v>181</v>
      </c>
    </row>
    <row r="10" spans="1:7" x14ac:dyDescent="0.2">
      <c r="A10" s="18" t="s">
        <v>182</v>
      </c>
    </row>
    <row r="11" spans="1:7" x14ac:dyDescent="0.2">
      <c r="A11" s="18" t="s">
        <v>183</v>
      </c>
    </row>
    <row r="13" spans="1:7" x14ac:dyDescent="0.2">
      <c r="A13" s="17" t="s">
        <v>184</v>
      </c>
    </row>
    <row r="14" spans="1:7" x14ac:dyDescent="0.2">
      <c r="A14" s="16" t="s">
        <v>185</v>
      </c>
    </row>
    <row r="15" spans="1:7" x14ac:dyDescent="0.2">
      <c r="A15" s="19" t="s">
        <v>186</v>
      </c>
    </row>
    <row r="17" spans="1:1" x14ac:dyDescent="0.2">
      <c r="A17" s="16" t="s">
        <v>187</v>
      </c>
    </row>
    <row r="19" spans="1:1" x14ac:dyDescent="0.2">
      <c r="A19" s="16" t="s">
        <v>188</v>
      </c>
    </row>
    <row r="20" spans="1:1" x14ac:dyDescent="0.2">
      <c r="A20" s="16" t="s">
        <v>189</v>
      </c>
    </row>
    <row r="21" spans="1:1" x14ac:dyDescent="0.2">
      <c r="A21" s="16" t="s">
        <v>190</v>
      </c>
    </row>
    <row r="22" spans="1:1" x14ac:dyDescent="0.2">
      <c r="A22" s="16" t="s">
        <v>203</v>
      </c>
    </row>
    <row r="24" spans="1:1" x14ac:dyDescent="0.2">
      <c r="A24" s="17" t="s">
        <v>191</v>
      </c>
    </row>
    <row r="25" spans="1:1" x14ac:dyDescent="0.2">
      <c r="A25" s="16" t="s">
        <v>192</v>
      </c>
    </row>
    <row r="26" spans="1:1" x14ac:dyDescent="0.2">
      <c r="A26" s="16" t="s">
        <v>193</v>
      </c>
    </row>
    <row r="27" spans="1:1" x14ac:dyDescent="0.2">
      <c r="A27" s="16" t="s">
        <v>194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B6920-786E-448A-8541-2EA7856D3982}">
  <dimension ref="A1:J26"/>
  <sheetViews>
    <sheetView showGridLines="0" workbookViewId="0">
      <selection activeCell="F24" sqref="F24"/>
    </sheetView>
  </sheetViews>
  <sheetFormatPr baseColWidth="10" defaultRowHeight="15" x14ac:dyDescent="0.25"/>
  <cols>
    <col min="1" max="1" width="18.5703125" customWidth="1"/>
    <col min="2" max="2" width="29" bestFit="1" customWidth="1"/>
    <col min="3" max="3" width="11.7109375" bestFit="1" customWidth="1"/>
    <col min="4" max="4" width="0.7109375" customWidth="1"/>
    <col min="5" max="5" width="21.7109375" style="7" customWidth="1"/>
    <col min="6" max="6" width="36.5703125" bestFit="1" customWidth="1"/>
    <col min="7" max="7" width="10" customWidth="1"/>
    <col min="8" max="8" width="20.42578125" bestFit="1" customWidth="1"/>
    <col min="9" max="9" width="7.42578125" style="9" bestFit="1" customWidth="1"/>
    <col min="10" max="12" width="33.42578125" bestFit="1" customWidth="1"/>
  </cols>
  <sheetData>
    <row r="1" spans="1:10" ht="31.5" x14ac:dyDescent="0.5">
      <c r="A1" s="6" t="s">
        <v>198</v>
      </c>
    </row>
    <row r="3" spans="1:10" ht="23.25" customHeight="1" x14ac:dyDescent="0.25">
      <c r="A3" s="14" t="s">
        <v>201</v>
      </c>
      <c r="B3" s="14"/>
      <c r="C3" s="14"/>
      <c r="D3" s="8"/>
      <c r="E3" s="15" t="s">
        <v>202</v>
      </c>
      <c r="F3" s="14"/>
      <c r="G3" s="14"/>
      <c r="H3" s="14"/>
      <c r="I3" s="14"/>
      <c r="J3" s="14"/>
    </row>
    <row r="4" spans="1:10" x14ac:dyDescent="0.25">
      <c r="F4" s="2" t="s">
        <v>86</v>
      </c>
      <c r="G4" t="s">
        <v>131</v>
      </c>
    </row>
    <row r="6" spans="1:10" ht="60" x14ac:dyDescent="0.25">
      <c r="B6" s="2" t="s">
        <v>0</v>
      </c>
      <c r="C6" s="5" t="s">
        <v>195</v>
      </c>
      <c r="F6" s="4" t="s">
        <v>78</v>
      </c>
      <c r="G6" s="4" t="s">
        <v>68</v>
      </c>
      <c r="H6" s="4" t="s">
        <v>196</v>
      </c>
      <c r="I6" s="5" t="s">
        <v>197</v>
      </c>
    </row>
    <row r="7" spans="1:10" x14ac:dyDescent="0.25">
      <c r="B7" s="3" t="s">
        <v>135</v>
      </c>
      <c r="C7" s="13">
        <v>600000</v>
      </c>
      <c r="F7" t="s">
        <v>42</v>
      </c>
      <c r="G7" t="s">
        <v>133</v>
      </c>
      <c r="H7" t="s">
        <v>71</v>
      </c>
      <c r="I7">
        <v>0</v>
      </c>
    </row>
    <row r="8" spans="1:10" x14ac:dyDescent="0.25">
      <c r="B8" s="3" t="s">
        <v>140</v>
      </c>
      <c r="C8" s="13">
        <v>100000</v>
      </c>
      <c r="F8" t="s">
        <v>22</v>
      </c>
      <c r="G8" t="s">
        <v>133</v>
      </c>
      <c r="H8" t="s">
        <v>71</v>
      </c>
      <c r="I8">
        <v>0</v>
      </c>
    </row>
    <row r="9" spans="1:10" x14ac:dyDescent="0.25">
      <c r="B9" s="3" t="s">
        <v>144</v>
      </c>
      <c r="C9" s="13">
        <v>97600</v>
      </c>
      <c r="F9" t="s">
        <v>60</v>
      </c>
      <c r="G9" t="s">
        <v>133</v>
      </c>
      <c r="H9" t="s">
        <v>73</v>
      </c>
      <c r="I9">
        <v>3</v>
      </c>
    </row>
    <row r="10" spans="1:10" x14ac:dyDescent="0.25">
      <c r="B10" s="3" t="s">
        <v>141</v>
      </c>
      <c r="C10" s="13">
        <v>78000</v>
      </c>
      <c r="F10" t="s">
        <v>1</v>
      </c>
      <c r="G10" t="s">
        <v>133</v>
      </c>
      <c r="H10" t="s">
        <v>74</v>
      </c>
      <c r="I10">
        <v>8</v>
      </c>
    </row>
    <row r="11" spans="1:10" x14ac:dyDescent="0.25">
      <c r="B11" s="3" t="s">
        <v>146</v>
      </c>
      <c r="C11" s="13">
        <v>60000</v>
      </c>
      <c r="F11" t="s">
        <v>57</v>
      </c>
      <c r="G11" t="s">
        <v>133</v>
      </c>
      <c r="H11" t="s">
        <v>72</v>
      </c>
      <c r="I11">
        <v>9</v>
      </c>
    </row>
    <row r="12" spans="1:10" x14ac:dyDescent="0.25">
      <c r="B12" s="3" t="s">
        <v>145</v>
      </c>
      <c r="C12" s="13">
        <v>35000</v>
      </c>
      <c r="F12" t="s">
        <v>26</v>
      </c>
      <c r="G12" t="s">
        <v>133</v>
      </c>
      <c r="H12" t="s">
        <v>71</v>
      </c>
      <c r="I12">
        <v>10</v>
      </c>
    </row>
    <row r="13" spans="1:10" x14ac:dyDescent="0.25">
      <c r="B13" s="3" t="s">
        <v>139</v>
      </c>
      <c r="C13" s="13">
        <v>29880</v>
      </c>
      <c r="F13" t="s">
        <v>17</v>
      </c>
      <c r="G13" t="s">
        <v>133</v>
      </c>
      <c r="H13" t="s">
        <v>71</v>
      </c>
      <c r="I13">
        <v>16</v>
      </c>
    </row>
    <row r="14" spans="1:10" x14ac:dyDescent="0.25">
      <c r="B14" s="3" t="s">
        <v>134</v>
      </c>
      <c r="C14" s="13">
        <v>12000</v>
      </c>
      <c r="F14" t="s">
        <v>63</v>
      </c>
      <c r="G14" t="s">
        <v>133</v>
      </c>
      <c r="H14" t="s">
        <v>73</v>
      </c>
      <c r="I14">
        <v>17</v>
      </c>
    </row>
    <row r="15" spans="1:10" x14ac:dyDescent="0.25">
      <c r="A15" t="s">
        <v>69</v>
      </c>
      <c r="B15" s="3" t="s">
        <v>143</v>
      </c>
      <c r="C15" s="13">
        <v>0</v>
      </c>
      <c r="F15" t="s">
        <v>13</v>
      </c>
      <c r="G15" t="s">
        <v>133</v>
      </c>
      <c r="H15" t="s">
        <v>71</v>
      </c>
      <c r="I15">
        <v>19</v>
      </c>
    </row>
    <row r="16" spans="1:10" x14ac:dyDescent="0.25">
      <c r="B16" s="3" t="s">
        <v>70</v>
      </c>
      <c r="C16" s="13">
        <v>1012480</v>
      </c>
      <c r="F16" t="s">
        <v>45</v>
      </c>
      <c r="G16" t="s">
        <v>133</v>
      </c>
      <c r="H16" t="s">
        <v>71</v>
      </c>
      <c r="I16">
        <v>20</v>
      </c>
    </row>
    <row r="17" spans="6:9" x14ac:dyDescent="0.25">
      <c r="F17" t="s">
        <v>21</v>
      </c>
      <c r="G17" t="s">
        <v>133</v>
      </c>
      <c r="H17" t="s">
        <v>72</v>
      </c>
      <c r="I17">
        <v>80</v>
      </c>
    </row>
    <row r="18" spans="6:9" x14ac:dyDescent="0.25">
      <c r="I18"/>
    </row>
    <row r="19" spans="6:9" x14ac:dyDescent="0.25">
      <c r="I19"/>
    </row>
    <row r="20" spans="6:9" x14ac:dyDescent="0.25">
      <c r="I20"/>
    </row>
    <row r="21" spans="6:9" x14ac:dyDescent="0.25">
      <c r="I21"/>
    </row>
    <row r="22" spans="6:9" x14ac:dyDescent="0.25">
      <c r="I22"/>
    </row>
    <row r="23" spans="6:9" x14ac:dyDescent="0.25">
      <c r="I23"/>
    </row>
    <row r="24" spans="6:9" x14ac:dyDescent="0.25">
      <c r="I24"/>
    </row>
    <row r="25" spans="6:9" x14ac:dyDescent="0.25">
      <c r="I25"/>
    </row>
    <row r="26" spans="6:9" x14ac:dyDescent="0.25">
      <c r="I26"/>
    </row>
  </sheetData>
  <mergeCells count="2">
    <mergeCell ref="A3:C3"/>
    <mergeCell ref="E3:J3"/>
  </mergeCell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216C-5D5A-40D7-A9F8-15FED2013348}">
  <dimension ref="A1:W43"/>
  <sheetViews>
    <sheetView showGridLines="0" zoomScale="115" zoomScaleNormal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baseColWidth="10" defaultRowHeight="11.25" outlineLevelCol="1" x14ac:dyDescent="0.25"/>
  <cols>
    <col min="1" max="2" width="15.28515625" style="25" customWidth="1"/>
    <col min="3" max="3" width="14.85546875" style="25" customWidth="1"/>
    <col min="4" max="4" width="14.85546875" style="25" customWidth="1" outlineLevel="1"/>
    <col min="5" max="5" width="14.28515625" style="25" customWidth="1" outlineLevel="1"/>
    <col min="6" max="6" width="25.140625" style="25" customWidth="1" outlineLevel="1"/>
    <col min="7" max="7" width="17.7109375" style="24" customWidth="1" outlineLevel="1"/>
    <col min="8" max="8" width="20.140625" style="25" bestFit="1" customWidth="1"/>
    <col min="9" max="9" width="15.7109375" style="25" bestFit="1" customWidth="1"/>
    <col min="10" max="10" width="14.140625" style="25" bestFit="1" customWidth="1"/>
    <col min="11" max="11" width="16.28515625" style="25" bestFit="1" customWidth="1"/>
    <col min="12" max="12" width="11.28515625" style="26" customWidth="1"/>
    <col min="13" max="13" width="8.5703125" style="27" customWidth="1"/>
    <col min="14" max="14" width="11.28515625" style="28" customWidth="1"/>
    <col min="15" max="15" width="11.42578125" style="28"/>
    <col min="16" max="16" width="11.42578125" style="39"/>
    <col min="17" max="17" width="6.7109375" style="39" customWidth="1"/>
    <col min="18" max="18" width="9.28515625" style="25" customWidth="1"/>
    <col min="19" max="19" width="23.7109375" style="29" bestFit="1" customWidth="1"/>
    <col min="20" max="20" width="7.7109375" style="25" bestFit="1" customWidth="1"/>
    <col min="21" max="21" width="21.85546875" style="25" customWidth="1"/>
    <col min="22" max="22" width="24.28515625" style="25" bestFit="1" customWidth="1"/>
    <col min="23" max="23" width="37.85546875" style="25" bestFit="1" customWidth="1"/>
    <col min="24" max="24" width="18.140625" style="25" customWidth="1"/>
    <col min="25" max="25" width="21.7109375" style="25" bestFit="1" customWidth="1"/>
    <col min="26" max="16384" width="11.42578125" style="25"/>
  </cols>
  <sheetData>
    <row r="1" spans="1:23" ht="22.5" x14ac:dyDescent="0.25">
      <c r="A1" s="22" t="s">
        <v>69</v>
      </c>
      <c r="B1" s="22"/>
      <c r="C1" s="22"/>
      <c r="D1" s="23"/>
      <c r="E1" s="23"/>
      <c r="F1" s="23"/>
      <c r="P1" s="25"/>
      <c r="Q1" s="25"/>
    </row>
    <row r="2" spans="1:23" x14ac:dyDescent="0.25">
      <c r="P2" s="25"/>
      <c r="Q2" s="25"/>
    </row>
    <row r="3" spans="1:23" s="30" customFormat="1" ht="69" x14ac:dyDescent="0.25">
      <c r="A3" s="30" t="s">
        <v>78</v>
      </c>
      <c r="B3" s="30" t="s">
        <v>68</v>
      </c>
      <c r="C3" s="30" t="s">
        <v>79</v>
      </c>
      <c r="D3" s="30" t="s">
        <v>94</v>
      </c>
      <c r="E3" s="30" t="s">
        <v>95</v>
      </c>
      <c r="F3" s="30" t="s">
        <v>96</v>
      </c>
      <c r="G3" s="31" t="s">
        <v>97</v>
      </c>
      <c r="H3" s="30" t="s">
        <v>80</v>
      </c>
      <c r="I3" s="30" t="s">
        <v>199</v>
      </c>
      <c r="J3" s="30" t="s">
        <v>81</v>
      </c>
      <c r="K3" s="32" t="s">
        <v>82</v>
      </c>
      <c r="L3" s="33" t="s">
        <v>83</v>
      </c>
      <c r="M3" s="34" t="s">
        <v>84</v>
      </c>
      <c r="N3" s="35" t="s">
        <v>98</v>
      </c>
      <c r="O3" s="35" t="s">
        <v>85</v>
      </c>
      <c r="P3" s="36" t="s">
        <v>86</v>
      </c>
      <c r="Q3" s="36" t="s">
        <v>87</v>
      </c>
      <c r="R3" s="37" t="s">
        <v>88</v>
      </c>
      <c r="S3" s="38" t="s">
        <v>89</v>
      </c>
      <c r="T3" s="36" t="s">
        <v>90</v>
      </c>
      <c r="U3" s="30" t="s">
        <v>91</v>
      </c>
      <c r="V3" s="30" t="s">
        <v>92</v>
      </c>
      <c r="W3" s="30" t="s">
        <v>93</v>
      </c>
    </row>
    <row r="4" spans="1:23" s="39" customFormat="1" x14ac:dyDescent="0.25">
      <c r="A4" s="39" t="s">
        <v>1</v>
      </c>
      <c r="B4" s="39" t="s">
        <v>133</v>
      </c>
      <c r="C4" s="39" t="s">
        <v>2</v>
      </c>
      <c r="D4" s="39" t="s">
        <v>67</v>
      </c>
      <c r="E4" s="39" t="s">
        <v>3</v>
      </c>
      <c r="F4" s="39" t="s">
        <v>76</v>
      </c>
      <c r="G4" s="40">
        <v>600000000</v>
      </c>
      <c r="H4" s="39" t="s">
        <v>134</v>
      </c>
      <c r="I4" s="41">
        <v>12000</v>
      </c>
      <c r="J4" s="42" t="s">
        <v>150</v>
      </c>
      <c r="K4" s="43">
        <f>+Tableau3[[#This Row],[Montant]]</f>
        <v>12000</v>
      </c>
      <c r="L4" s="44">
        <v>44287</v>
      </c>
      <c r="M4" s="45">
        <v>60</v>
      </c>
      <c r="N4" s="44">
        <f>IF(Tableau3[[#This Row],[Durée initiale (en mois)]]="","",EDATE(Tableau3[[#This Row],[Date de début]],Tableau3[[#This Row],[Durée initiale (en mois)]]))</f>
        <v>46113</v>
      </c>
      <c r="O4" s="44">
        <f>+IF(Tableau3[[#This Row],[Date de résiliation]]="","",EDATE(Tableau3[[#This Row],[Date de résiliation]],-Tableau3[[#This Row],[Préavis de résiliation (en mois)]]))</f>
        <v>46023</v>
      </c>
      <c r="P4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4" s="47">
        <f ca="1">IF(AND(Tableau3[[#This Row],[Statut]]="Actif",Tableau3[[#This Row],[Date de résiliation]]&lt;&gt;"",Tableau3[[#This Row],[Date de résiliation]]&gt;=TODAY()),DATEDIF(TODAY(),Tableau3[[#This Row],[Date de résiliation]],"m"),"")</f>
        <v>6</v>
      </c>
      <c r="R4" s="45">
        <v>3</v>
      </c>
      <c r="S4" s="29" t="s">
        <v>102</v>
      </c>
      <c r="T4" s="39" t="s">
        <v>129</v>
      </c>
      <c r="U4" s="39" t="s">
        <v>77</v>
      </c>
      <c r="V4" s="39" t="s">
        <v>4</v>
      </c>
    </row>
    <row r="5" spans="1:23" s="39" customFormat="1" x14ac:dyDescent="0.25">
      <c r="A5" s="39" t="s">
        <v>21</v>
      </c>
      <c r="B5" s="39" t="s">
        <v>133</v>
      </c>
      <c r="C5" s="39" t="s">
        <v>5</v>
      </c>
      <c r="D5" s="39" t="s">
        <v>67</v>
      </c>
      <c r="E5" s="39" t="s">
        <v>6</v>
      </c>
      <c r="F5" s="39" t="s">
        <v>76</v>
      </c>
      <c r="G5" s="40">
        <v>600000000</v>
      </c>
      <c r="H5" s="39" t="s">
        <v>135</v>
      </c>
      <c r="I5" s="41">
        <v>50000</v>
      </c>
      <c r="J5" s="42" t="s">
        <v>122</v>
      </c>
      <c r="K5" s="43">
        <f>+Tableau3[[#This Row],[Montant]]*12</f>
        <v>600000</v>
      </c>
      <c r="L5" s="44">
        <v>44652</v>
      </c>
      <c r="M5" s="45">
        <v>120</v>
      </c>
      <c r="N5" s="44">
        <f>IF(Tableau3[[#This Row],[Durée initiale (en mois)]]="","",EDATE(Tableau3[[#This Row],[Date de début]],Tableau3[[#This Row],[Durée initiale (en mois)]]))</f>
        <v>48305</v>
      </c>
      <c r="O5" s="44">
        <f>+IF(Tableau3[[#This Row],[Date de résiliation]]="","",EDATE(Tableau3[[#This Row],[Date de résiliation]],-Tableau3[[#This Row],[Préavis de résiliation (en mois)]]))</f>
        <v>48305</v>
      </c>
      <c r="P5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5" s="47">
        <f ca="1">IF(AND(Tableau3[[#This Row],[Statut]]="Actif",Tableau3[[#This Row],[Date de résiliation]]&lt;&gt;"",Tableau3[[#This Row],[Date de résiliation]]&gt;=TODAY()),DATEDIF(TODAY(),Tableau3[[#This Row],[Date de résiliation]],"m"),"")</f>
        <v>78</v>
      </c>
      <c r="R5" s="45"/>
      <c r="S5" s="29" t="s">
        <v>7</v>
      </c>
      <c r="T5" s="39" t="s">
        <v>129</v>
      </c>
      <c r="U5" s="39" t="s">
        <v>8</v>
      </c>
      <c r="V5" s="39" t="s">
        <v>123</v>
      </c>
      <c r="W5" s="39" t="s">
        <v>160</v>
      </c>
    </row>
    <row r="6" spans="1:23" s="39" customFormat="1" x14ac:dyDescent="0.25">
      <c r="A6" s="39" t="s">
        <v>9</v>
      </c>
      <c r="B6" s="39" t="s">
        <v>133</v>
      </c>
      <c r="C6" s="39" t="s">
        <v>10</v>
      </c>
      <c r="D6" s="39" t="s">
        <v>67</v>
      </c>
      <c r="E6" s="39" t="s">
        <v>11</v>
      </c>
      <c r="F6" s="39" t="s">
        <v>76</v>
      </c>
      <c r="G6" s="40">
        <v>600000000</v>
      </c>
      <c r="H6" s="39" t="s">
        <v>136</v>
      </c>
      <c r="I6" s="41">
        <v>30000</v>
      </c>
      <c r="J6" s="42" t="s">
        <v>151</v>
      </c>
      <c r="K6" s="43">
        <f>+Tableau3[[#This Row],[Montant]]</f>
        <v>30000</v>
      </c>
      <c r="L6" s="44">
        <v>45792</v>
      </c>
      <c r="M6" s="45">
        <v>0</v>
      </c>
      <c r="N6" s="44">
        <f>IF(Tableau3[[#This Row],[Durée initiale (en mois)]]="","",EDATE(Tableau3[[#This Row],[Date de début]],Tableau3[[#This Row],[Durée initiale (en mois)]]))</f>
        <v>45792</v>
      </c>
      <c r="O6" s="44">
        <f>+IF(Tableau3[[#This Row],[Date de résiliation]]="","",EDATE(Tableau3[[#This Row],[Date de résiliation]],-Tableau3[[#This Row],[Préavis de résiliation (en mois)]]))</f>
        <v>45792</v>
      </c>
      <c r="P6" s="46" t="str">
        <f ca="1">IF(Tableau3[[#This Row],[Clause de résiliation]]="Résiliable à tout moment","Actif",IF(Tableau3[[#This Row],[Date de résiliation]]="","",IF(Tableau3[[#This Row],[Date de résiliation]]&gt;=TODAY(),"Actif","Expiré")))</f>
        <v>Expiré</v>
      </c>
      <c r="Q6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6" s="45"/>
      <c r="S6" s="29" t="s">
        <v>112</v>
      </c>
      <c r="T6" s="39" t="s">
        <v>130</v>
      </c>
      <c r="U6" s="39" t="s">
        <v>12</v>
      </c>
      <c r="V6" s="39" t="s">
        <v>128</v>
      </c>
      <c r="W6" s="39" t="s">
        <v>161</v>
      </c>
    </row>
    <row r="7" spans="1:23" s="39" customFormat="1" x14ac:dyDescent="0.25">
      <c r="A7" s="39" t="s">
        <v>13</v>
      </c>
      <c r="B7" s="39" t="s">
        <v>133</v>
      </c>
      <c r="C7" s="39" t="s">
        <v>14</v>
      </c>
      <c r="D7" s="39" t="s">
        <v>67</v>
      </c>
      <c r="E7" s="39" t="s">
        <v>15</v>
      </c>
      <c r="F7" s="39" t="s">
        <v>76</v>
      </c>
      <c r="G7" s="40">
        <v>600000000</v>
      </c>
      <c r="H7" s="39" t="s">
        <v>141</v>
      </c>
      <c r="I7" s="41">
        <v>18000</v>
      </c>
      <c r="J7" s="42" t="s">
        <v>150</v>
      </c>
      <c r="K7" s="43">
        <f>+Tableau3[[#This Row],[Montant]]</f>
        <v>18000</v>
      </c>
      <c r="L7" s="44">
        <v>45332</v>
      </c>
      <c r="M7" s="45">
        <v>36</v>
      </c>
      <c r="N7" s="44">
        <f>IF(Tableau3[[#This Row],[Durée initiale (en mois)]]="","",EDATE(Tableau3[[#This Row],[Date de début]],Tableau3[[#This Row],[Durée initiale (en mois)]]))</f>
        <v>46428</v>
      </c>
      <c r="O7" s="44">
        <f>+IF(Tableau3[[#This Row],[Date de résiliation]]="","",EDATE(Tableau3[[#This Row],[Date de résiliation]],-Tableau3[[#This Row],[Préavis de résiliation (en mois)]]))</f>
        <v>46063</v>
      </c>
      <c r="P7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7" s="47">
        <f ca="1">IF(AND(Tableau3[[#This Row],[Statut]]="Actif",Tableau3[[#This Row],[Date de résiliation]]&lt;&gt;"",Tableau3[[#This Row],[Date de résiliation]]&gt;=TODAY()),DATEDIF(TODAY(),Tableau3[[#This Row],[Date de résiliation]],"m"),"")</f>
        <v>16</v>
      </c>
      <c r="R7" s="45">
        <v>12</v>
      </c>
      <c r="S7" s="29" t="s">
        <v>103</v>
      </c>
      <c r="T7" s="39" t="s">
        <v>129</v>
      </c>
      <c r="U7" s="39" t="s">
        <v>16</v>
      </c>
      <c r="V7" s="39" t="s">
        <v>118</v>
      </c>
      <c r="W7" s="39" t="s">
        <v>162</v>
      </c>
    </row>
    <row r="8" spans="1:23" s="39" customFormat="1" x14ac:dyDescent="0.25">
      <c r="A8" s="39" t="s">
        <v>17</v>
      </c>
      <c r="B8" s="39" t="s">
        <v>133</v>
      </c>
      <c r="C8" s="39" t="s">
        <v>18</v>
      </c>
      <c r="D8" s="39" t="s">
        <v>67</v>
      </c>
      <c r="E8" s="39" t="s">
        <v>19</v>
      </c>
      <c r="F8" s="39" t="s">
        <v>76</v>
      </c>
      <c r="G8" s="40">
        <v>600000000</v>
      </c>
      <c r="H8" s="39" t="s">
        <v>144</v>
      </c>
      <c r="I8" s="41">
        <v>4800</v>
      </c>
      <c r="J8" s="42" t="s">
        <v>122</v>
      </c>
      <c r="K8" s="43">
        <f>4800*12</f>
        <v>57600</v>
      </c>
      <c r="L8" s="44">
        <v>45627</v>
      </c>
      <c r="M8" s="45">
        <v>24</v>
      </c>
      <c r="N8" s="44">
        <f>IF(Tableau3[[#This Row],[Durée initiale (en mois)]]="","",EDATE(Tableau3[[#This Row],[Date de début]],Tableau3[[#This Row],[Durée initiale (en mois)]]))</f>
        <v>46357</v>
      </c>
      <c r="O8" s="44">
        <f>+IF(Tableau3[[#This Row],[Date de résiliation]]="","",EDATE(Tableau3[[#This Row],[Date de résiliation]],-Tableau3[[#This Row],[Préavis de résiliation (en mois)]]))</f>
        <v>46357</v>
      </c>
      <c r="P8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8" s="47">
        <f ca="1">IF(AND(Tableau3[[#This Row],[Statut]]="Actif",Tableau3[[#This Row],[Date de résiliation]]&lt;&gt;"",Tableau3[[#This Row],[Date de résiliation]]&gt;=TODAY()),DATEDIF(TODAY(),Tableau3[[#This Row],[Date de résiliation]],"m"),"")</f>
        <v>14</v>
      </c>
      <c r="R8" s="45"/>
      <c r="S8" s="29" t="s">
        <v>105</v>
      </c>
      <c r="T8" s="39" t="s">
        <v>129</v>
      </c>
      <c r="U8" s="39" t="s">
        <v>20</v>
      </c>
      <c r="V8" s="39" t="s">
        <v>123</v>
      </c>
      <c r="W8" s="39" t="s">
        <v>163</v>
      </c>
    </row>
    <row r="9" spans="1:23" s="39" customFormat="1" x14ac:dyDescent="0.25">
      <c r="A9" s="39" t="s">
        <v>22</v>
      </c>
      <c r="B9" s="39" t="s">
        <v>133</v>
      </c>
      <c r="D9" s="39" t="s">
        <v>67</v>
      </c>
      <c r="F9" s="39" t="s">
        <v>76</v>
      </c>
      <c r="G9" s="40">
        <v>600000000</v>
      </c>
      <c r="H9" s="39" t="s">
        <v>139</v>
      </c>
      <c r="I9" s="41">
        <v>90</v>
      </c>
      <c r="J9" s="42" t="s">
        <v>122</v>
      </c>
      <c r="K9" s="43">
        <f>+Tableau3[[#This Row],[Montant]]*12</f>
        <v>1080</v>
      </c>
      <c r="L9" s="44">
        <v>45293</v>
      </c>
      <c r="M9" s="45">
        <v>0</v>
      </c>
      <c r="N9" s="44">
        <f>IF(Tableau3[[#This Row],[Durée initiale (en mois)]]="","",EDATE(Tableau3[[#This Row],[Date de début]],Tableau3[[#This Row],[Durée initiale (en mois)]]))</f>
        <v>45293</v>
      </c>
      <c r="O9" s="44">
        <f>+IF(Tableau3[[#This Row],[Date de résiliation]]="","",EDATE(Tableau3[[#This Row],[Date de résiliation]],-Tableau3[[#This Row],[Préavis de résiliation (en mois)]]))</f>
        <v>45293</v>
      </c>
      <c r="P9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9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9" s="45"/>
      <c r="S9" s="29" t="s">
        <v>105</v>
      </c>
      <c r="T9" s="39" t="s">
        <v>129</v>
      </c>
      <c r="U9" s="39" t="s">
        <v>66</v>
      </c>
    </row>
    <row r="10" spans="1:23" s="39" customFormat="1" x14ac:dyDescent="0.25">
      <c r="A10" s="39" t="s">
        <v>23</v>
      </c>
      <c r="B10" s="39" t="s">
        <v>133</v>
      </c>
      <c r="C10" s="39" t="s">
        <v>24</v>
      </c>
      <c r="D10" s="39" t="s">
        <v>67</v>
      </c>
      <c r="E10" s="39" t="s">
        <v>25</v>
      </c>
      <c r="F10" s="39" t="s">
        <v>76</v>
      </c>
      <c r="G10" s="40">
        <v>600000000</v>
      </c>
      <c r="H10" s="39" t="s">
        <v>146</v>
      </c>
      <c r="I10" s="41">
        <v>1200</v>
      </c>
      <c r="J10" s="42" t="s">
        <v>122</v>
      </c>
      <c r="K10" s="43">
        <f>+Tableau3[[#This Row],[Montant]]*12</f>
        <v>14400</v>
      </c>
      <c r="L10" s="44">
        <v>45352</v>
      </c>
      <c r="M10" s="45">
        <v>12</v>
      </c>
      <c r="N10" s="44">
        <f>IF(Tableau3[[#This Row],[Durée initiale (en mois)]]="","",EDATE(Tableau3[[#This Row],[Date de début]],Tableau3[[#This Row],[Durée initiale (en mois)]]))</f>
        <v>45717</v>
      </c>
      <c r="O10" s="44">
        <f>+IF(Tableau3[[#This Row],[Date de résiliation]]="","",EDATE(Tableau3[[#This Row],[Date de résiliation]],-Tableau3[[#This Row],[Préavis de résiliation (en mois)]]))</f>
        <v>45689</v>
      </c>
      <c r="P10" s="46" t="str">
        <f ca="1">IF(Tableau3[[#This Row],[Clause de résiliation]]="Résiliable à tout moment","Actif",IF(Tableau3[[#This Row],[Date de résiliation]]="","",IF(Tableau3[[#This Row],[Date de résiliation]]&gt;=TODAY(),"Actif","Expiré")))</f>
        <v>Expiré</v>
      </c>
      <c r="Q10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10" s="45">
        <v>1</v>
      </c>
      <c r="S10" s="29" t="s">
        <v>104</v>
      </c>
      <c r="T10" s="39" t="s">
        <v>129</v>
      </c>
      <c r="U10" s="39" t="s">
        <v>32</v>
      </c>
      <c r="V10" s="39" t="s">
        <v>127</v>
      </c>
      <c r="W10" s="39" t="s">
        <v>164</v>
      </c>
    </row>
    <row r="11" spans="1:23" s="39" customFormat="1" x14ac:dyDescent="0.25">
      <c r="A11" s="39" t="s">
        <v>26</v>
      </c>
      <c r="B11" s="39" t="s">
        <v>133</v>
      </c>
      <c r="C11" s="39" t="s">
        <v>27</v>
      </c>
      <c r="D11" s="39" t="s">
        <v>67</v>
      </c>
      <c r="E11" s="39" t="s">
        <v>28</v>
      </c>
      <c r="F11" s="39" t="s">
        <v>76</v>
      </c>
      <c r="G11" s="40">
        <v>600000000</v>
      </c>
      <c r="H11" s="39" t="s">
        <v>143</v>
      </c>
      <c r="I11" s="41">
        <v>0</v>
      </c>
      <c r="J11" s="42" t="s">
        <v>151</v>
      </c>
      <c r="K11" s="43">
        <f>+Tableau3[[#This Row],[Montant]]</f>
        <v>0</v>
      </c>
      <c r="L11" s="44">
        <v>45444</v>
      </c>
      <c r="M11" s="45">
        <v>24</v>
      </c>
      <c r="N11" s="44">
        <f>IF(Tableau3[[#This Row],[Durée initiale (en mois)]]="","",EDATE(Tableau3[[#This Row],[Date de début]],Tableau3[[#This Row],[Durée initiale (en mois)]]))</f>
        <v>46174</v>
      </c>
      <c r="O11" s="44">
        <f>+IF(Tableau3[[#This Row],[Date de résiliation]]="","",EDATE(Tableau3[[#This Row],[Date de résiliation]],-Tableau3[[#This Row],[Préavis de résiliation (en mois)]]))</f>
        <v>46143</v>
      </c>
      <c r="P11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11" s="47">
        <f ca="1">IF(AND(Tableau3[[#This Row],[Statut]]="Actif",Tableau3[[#This Row],[Date de résiliation]]&lt;&gt;"",Tableau3[[#This Row],[Date de résiliation]]&gt;=TODAY()),DATEDIF(TODAY(),Tableau3[[#This Row],[Date de résiliation]],"m"),"")</f>
        <v>8</v>
      </c>
      <c r="R11" s="45">
        <v>1</v>
      </c>
      <c r="S11" s="29" t="s">
        <v>106</v>
      </c>
      <c r="T11" s="39" t="s">
        <v>129</v>
      </c>
      <c r="U11" s="39" t="s">
        <v>33</v>
      </c>
      <c r="V11" s="39" t="s">
        <v>112</v>
      </c>
      <c r="W11" s="39" t="s">
        <v>165</v>
      </c>
    </row>
    <row r="12" spans="1:23" s="39" customFormat="1" x14ac:dyDescent="0.25">
      <c r="A12" s="39" t="s">
        <v>29</v>
      </c>
      <c r="B12" s="39" t="s">
        <v>133</v>
      </c>
      <c r="C12" s="39" t="s">
        <v>30</v>
      </c>
      <c r="D12" s="39" t="s">
        <v>67</v>
      </c>
      <c r="E12" s="39" t="s">
        <v>31</v>
      </c>
      <c r="F12" s="39" t="s">
        <v>76</v>
      </c>
      <c r="G12" s="40">
        <v>600000000</v>
      </c>
      <c r="H12" s="39" t="s">
        <v>145</v>
      </c>
      <c r="I12" s="41">
        <v>25000</v>
      </c>
      <c r="J12" s="42" t="s">
        <v>151</v>
      </c>
      <c r="K12" s="43">
        <f>+Tableau3[[#This Row],[Montant]]</f>
        <v>25000</v>
      </c>
      <c r="L12" s="44">
        <v>45474</v>
      </c>
      <c r="M12" s="45">
        <v>6</v>
      </c>
      <c r="N12" s="44">
        <f>IF(Tableau3[[#This Row],[Durée initiale (en mois)]]="","",EDATE(Tableau3[[#This Row],[Date de début]],Tableau3[[#This Row],[Durée initiale (en mois)]]))</f>
        <v>45658</v>
      </c>
      <c r="O12" s="44">
        <f>+IF(Tableau3[[#This Row],[Date de résiliation]]="","",EDATE(Tableau3[[#This Row],[Date de résiliation]],-Tableau3[[#This Row],[Préavis de résiliation (en mois)]]))</f>
        <v>45627</v>
      </c>
      <c r="P12" s="46" t="str">
        <f ca="1">IF(Tableau3[[#This Row],[Clause de résiliation]]="Résiliable à tout moment","Actif",IF(Tableau3[[#This Row],[Date de résiliation]]="","",IF(Tableau3[[#This Row],[Date de résiliation]]&gt;=TODAY(),"Actif","Expiré")))</f>
        <v>Expiré</v>
      </c>
      <c r="Q12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12" s="45">
        <v>1</v>
      </c>
      <c r="S12" s="29" t="s">
        <v>108</v>
      </c>
      <c r="T12" s="39" t="s">
        <v>129</v>
      </c>
      <c r="U12" s="39" t="s">
        <v>34</v>
      </c>
      <c r="V12" s="39" t="s">
        <v>121</v>
      </c>
      <c r="W12" s="39" t="s">
        <v>166</v>
      </c>
    </row>
    <row r="13" spans="1:23" s="39" customFormat="1" x14ac:dyDescent="0.25">
      <c r="A13" s="39" t="s">
        <v>36</v>
      </c>
      <c r="B13" s="39" t="s">
        <v>133</v>
      </c>
      <c r="C13" s="39" t="s">
        <v>37</v>
      </c>
      <c r="D13" s="39" t="s">
        <v>67</v>
      </c>
      <c r="F13" s="39" t="s">
        <v>76</v>
      </c>
      <c r="G13" s="40">
        <v>600000000</v>
      </c>
      <c r="H13" s="39" t="s">
        <v>136</v>
      </c>
      <c r="I13" s="43">
        <v>22500</v>
      </c>
      <c r="J13" s="42" t="s">
        <v>151</v>
      </c>
      <c r="K13" s="43">
        <v>22500</v>
      </c>
      <c r="L13" s="44">
        <v>45809</v>
      </c>
      <c r="M13" s="45">
        <v>0</v>
      </c>
      <c r="N13" s="44">
        <f>IF(Tableau3[[#This Row],[Durée initiale (en mois)]]="","",EDATE(Tableau3[[#This Row],[Date de début]],Tableau3[[#This Row],[Durée initiale (en mois)]]))</f>
        <v>45809</v>
      </c>
      <c r="O13" s="44">
        <f>+IF(Tableau3[[#This Row],[Date de résiliation]]="","",EDATE(Tableau3[[#This Row],[Date de résiliation]],-Tableau3[[#This Row],[Préavis de résiliation (en mois)]]))</f>
        <v>45809</v>
      </c>
      <c r="P13" s="46" t="str">
        <f ca="1">IF(Tableau3[[#This Row],[Clause de résiliation]]="Résiliable à tout moment","Actif",IF(Tableau3[[#This Row],[Date de résiliation]]="","",IF(Tableau3[[#This Row],[Date de résiliation]]&gt;=TODAY(),"Actif","Expiré")))</f>
        <v>Expiré</v>
      </c>
      <c r="Q13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13" s="45"/>
      <c r="S13" s="29" t="s">
        <v>114</v>
      </c>
      <c r="T13" s="39" t="s">
        <v>129</v>
      </c>
      <c r="U13" s="39" t="s">
        <v>38</v>
      </c>
      <c r="V13" s="39" t="s">
        <v>128</v>
      </c>
      <c r="W13" s="39" t="s">
        <v>167</v>
      </c>
    </row>
    <row r="14" spans="1:23" s="39" customFormat="1" x14ac:dyDescent="0.25">
      <c r="A14" s="39" t="s">
        <v>39</v>
      </c>
      <c r="B14" s="39" t="s">
        <v>133</v>
      </c>
      <c r="C14" s="39" t="s">
        <v>40</v>
      </c>
      <c r="D14" s="39" t="s">
        <v>67</v>
      </c>
      <c r="F14" s="39" t="s">
        <v>76</v>
      </c>
      <c r="G14" s="40">
        <v>600000000</v>
      </c>
      <c r="H14" s="39" t="s">
        <v>138</v>
      </c>
      <c r="I14" s="43">
        <v>30000</v>
      </c>
      <c r="J14" s="42" t="s">
        <v>122</v>
      </c>
      <c r="K14" s="43">
        <f>+Tableau3[[#This Row],[Montant]]*12</f>
        <v>360000</v>
      </c>
      <c r="L14" s="44">
        <v>45296</v>
      </c>
      <c r="M14" s="45">
        <v>12</v>
      </c>
      <c r="N14" s="44">
        <f>IF(Tableau3[[#This Row],[Durée initiale (en mois)]]="","",EDATE(Tableau3[[#This Row],[Date de début]],Tableau3[[#This Row],[Durée initiale (en mois)]]))</f>
        <v>45662</v>
      </c>
      <c r="O14" s="44">
        <f>+IF(Tableau3[[#This Row],[Date de résiliation]]="","",EDATE(Tableau3[[#This Row],[Date de résiliation]],-Tableau3[[#This Row],[Préavis de résiliation (en mois)]]))</f>
        <v>45631</v>
      </c>
      <c r="P14" s="46" t="str">
        <f ca="1">IF(Tableau3[[#This Row],[Clause de résiliation]]="Résiliable à tout moment","Actif",IF(Tableau3[[#This Row],[Date de résiliation]]="","",IF(Tableau3[[#This Row],[Date de résiliation]]&gt;=TODAY(),"Actif","Expiré")))</f>
        <v>Expiré</v>
      </c>
      <c r="Q14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14" s="45">
        <v>1</v>
      </c>
      <c r="S14" s="29" t="s">
        <v>99</v>
      </c>
      <c r="T14" s="39" t="s">
        <v>129</v>
      </c>
      <c r="U14" s="39" t="s">
        <v>41</v>
      </c>
      <c r="V14" s="39" t="s">
        <v>125</v>
      </c>
      <c r="W14" s="39" t="s">
        <v>168</v>
      </c>
    </row>
    <row r="15" spans="1:23" s="39" customFormat="1" x14ac:dyDescent="0.25">
      <c r="A15" s="39" t="s">
        <v>42</v>
      </c>
      <c r="B15" s="39" t="s">
        <v>133</v>
      </c>
      <c r="C15" s="39" t="s">
        <v>43</v>
      </c>
      <c r="D15" s="39" t="s">
        <v>67</v>
      </c>
      <c r="F15" s="39" t="s">
        <v>76</v>
      </c>
      <c r="G15" s="40">
        <v>600000000</v>
      </c>
      <c r="H15" s="39" t="s">
        <v>139</v>
      </c>
      <c r="I15" s="43">
        <v>2400</v>
      </c>
      <c r="J15" s="42" t="s">
        <v>122</v>
      </c>
      <c r="K15" s="43">
        <f>+Tableau3[[#This Row],[Montant]]*12</f>
        <v>28800</v>
      </c>
      <c r="L15" s="44">
        <v>45337</v>
      </c>
      <c r="M15" s="45">
        <v>0</v>
      </c>
      <c r="N15" s="44">
        <f>IF(Tableau3[[#This Row],[Durée initiale (en mois)]]="","",EDATE(Tableau3[[#This Row],[Date de début]],Tableau3[[#This Row],[Durée initiale (en mois)]]))</f>
        <v>45337</v>
      </c>
      <c r="O15" s="44">
        <f>+IF(Tableau3[[#This Row],[Date de résiliation]]="","",EDATE(Tableau3[[#This Row],[Date de résiliation]],-Tableau3[[#This Row],[Préavis de résiliation (en mois)]]))</f>
        <v>45337</v>
      </c>
      <c r="P15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15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15" s="45"/>
      <c r="S15" s="29" t="s">
        <v>105</v>
      </c>
      <c r="T15" s="39" t="s">
        <v>129</v>
      </c>
      <c r="U15" s="39" t="s">
        <v>44</v>
      </c>
      <c r="V15" s="39" t="s">
        <v>123</v>
      </c>
      <c r="W15" s="39" t="s">
        <v>169</v>
      </c>
    </row>
    <row r="16" spans="1:23" s="39" customFormat="1" x14ac:dyDescent="0.25">
      <c r="A16" s="39" t="s">
        <v>45</v>
      </c>
      <c r="B16" s="39" t="s">
        <v>133</v>
      </c>
      <c r="C16" s="39" t="s">
        <v>46</v>
      </c>
      <c r="D16" s="39" t="s">
        <v>67</v>
      </c>
      <c r="F16" s="39" t="s">
        <v>76</v>
      </c>
      <c r="G16" s="40">
        <v>600000000</v>
      </c>
      <c r="H16" s="39" t="s">
        <v>143</v>
      </c>
      <c r="I16" s="43">
        <v>0</v>
      </c>
      <c r="J16" s="42" t="s">
        <v>151</v>
      </c>
      <c r="K16" s="43">
        <v>0</v>
      </c>
      <c r="L16" s="44">
        <v>45361</v>
      </c>
      <c r="M16" s="45">
        <v>36</v>
      </c>
      <c r="N16" s="44">
        <f>IF(Tableau3[[#This Row],[Durée initiale (en mois)]]="","",EDATE(Tableau3[[#This Row],[Date de début]],Tableau3[[#This Row],[Durée initiale (en mois)]]))</f>
        <v>46456</v>
      </c>
      <c r="O16" s="44">
        <f>+IF(Tableau3[[#This Row],[Date de résiliation]]="","",EDATE(Tableau3[[#This Row],[Date de résiliation]],-Tableau3[[#This Row],[Préavis de résiliation (en mois)]]))</f>
        <v>46397</v>
      </c>
      <c r="P16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16" s="47">
        <f ca="1">IF(AND(Tableau3[[#This Row],[Statut]]="Actif",Tableau3[[#This Row],[Date de résiliation]]&lt;&gt;"",Tableau3[[#This Row],[Date de résiliation]]&gt;=TODAY()),DATEDIF(TODAY(),Tableau3[[#This Row],[Date de résiliation]],"m"),"")</f>
        <v>17</v>
      </c>
      <c r="R16" s="45">
        <v>2</v>
      </c>
      <c r="S16" s="29" t="s">
        <v>107</v>
      </c>
      <c r="T16" s="39" t="s">
        <v>129</v>
      </c>
      <c r="U16" s="39" t="s">
        <v>47</v>
      </c>
      <c r="V16" s="39" t="s">
        <v>112</v>
      </c>
      <c r="W16" s="39" t="s">
        <v>170</v>
      </c>
    </row>
    <row r="17" spans="1:23" s="39" customFormat="1" x14ac:dyDescent="0.25">
      <c r="A17" s="39" t="s">
        <v>48</v>
      </c>
      <c r="B17" s="39" t="s">
        <v>133</v>
      </c>
      <c r="C17" s="39" t="s">
        <v>49</v>
      </c>
      <c r="D17" s="39" t="s">
        <v>67</v>
      </c>
      <c r="F17" s="39" t="s">
        <v>76</v>
      </c>
      <c r="G17" s="40">
        <v>600000000</v>
      </c>
      <c r="H17" s="39" t="s">
        <v>138</v>
      </c>
      <c r="I17" s="43">
        <v>60000</v>
      </c>
      <c r="J17" s="42" t="s">
        <v>149</v>
      </c>
      <c r="K17" s="43">
        <v>240000</v>
      </c>
      <c r="L17" s="44">
        <v>45108</v>
      </c>
      <c r="M17" s="45">
        <v>24</v>
      </c>
      <c r="N17" s="44">
        <f>IF(Tableau3[[#This Row],[Durée initiale (en mois)]]="","",EDATE(Tableau3[[#This Row],[Date de début]],Tableau3[[#This Row],[Durée initiale (en mois)]]))</f>
        <v>45839</v>
      </c>
      <c r="O17" s="44">
        <f>+IF(Tableau3[[#This Row],[Date de résiliation]]="","",EDATE(Tableau3[[#This Row],[Date de résiliation]],-Tableau3[[#This Row],[Préavis de résiliation (en mois)]]))</f>
        <v>45778</v>
      </c>
      <c r="P17" s="46" t="str">
        <f ca="1">IF(Tableau3[[#This Row],[Clause de résiliation]]="Résiliable à tout moment","Actif",IF(Tableau3[[#This Row],[Date de résiliation]]="","",IF(Tableau3[[#This Row],[Date de résiliation]]&gt;=TODAY(),"Actif","Expiré")))</f>
        <v>Expiré</v>
      </c>
      <c r="Q17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17" s="45">
        <v>2</v>
      </c>
      <c r="S17" s="29" t="s">
        <v>111</v>
      </c>
      <c r="T17" s="39" t="s">
        <v>130</v>
      </c>
      <c r="U17" s="39" t="s">
        <v>50</v>
      </c>
      <c r="V17" s="39" t="s">
        <v>116</v>
      </c>
      <c r="W17" s="39" t="s">
        <v>171</v>
      </c>
    </row>
    <row r="18" spans="1:23" s="39" customFormat="1" x14ac:dyDescent="0.25">
      <c r="A18" s="39" t="s">
        <v>51</v>
      </c>
      <c r="B18" s="39" t="s">
        <v>133</v>
      </c>
      <c r="C18" s="39" t="s">
        <v>52</v>
      </c>
      <c r="D18" s="39" t="s">
        <v>67</v>
      </c>
      <c r="F18" s="39" t="s">
        <v>76</v>
      </c>
      <c r="G18" s="40">
        <v>600000000</v>
      </c>
      <c r="H18" s="39" t="s">
        <v>144</v>
      </c>
      <c r="I18" s="43">
        <v>10000</v>
      </c>
      <c r="J18" s="42" t="s">
        <v>149</v>
      </c>
      <c r="K18" s="43">
        <v>40000</v>
      </c>
      <c r="L18" s="44">
        <v>45170</v>
      </c>
      <c r="M18" s="45">
        <v>36</v>
      </c>
      <c r="N18" s="44">
        <f>IF(Tableau3[[#This Row],[Durée initiale (en mois)]]="","",EDATE(Tableau3[[#This Row],[Date de début]],Tableau3[[#This Row],[Durée initiale (en mois)]]))</f>
        <v>46266</v>
      </c>
      <c r="O18" s="44">
        <f>+IF(Tableau3[[#This Row],[Date de résiliation]]="","",EDATE(Tableau3[[#This Row],[Date de résiliation]],-Tableau3[[#This Row],[Préavis de résiliation (en mois)]]))</f>
        <v>46235</v>
      </c>
      <c r="P18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18" s="47">
        <f ca="1">IF(AND(Tableau3[[#This Row],[Statut]]="Actif",Tableau3[[#This Row],[Date de résiliation]]&lt;&gt;"",Tableau3[[#This Row],[Date de résiliation]]&gt;=TODAY()),DATEDIF(TODAY(),Tableau3[[#This Row],[Date de résiliation]],"m"),"")</f>
        <v>11</v>
      </c>
      <c r="R18" s="45">
        <v>1</v>
      </c>
      <c r="S18" s="29" t="s">
        <v>101</v>
      </c>
      <c r="T18" s="39" t="s">
        <v>130</v>
      </c>
      <c r="U18" s="39" t="s">
        <v>53</v>
      </c>
      <c r="V18" s="39" t="s">
        <v>127</v>
      </c>
      <c r="W18" s="39" t="s">
        <v>172</v>
      </c>
    </row>
    <row r="19" spans="1:23" s="39" customFormat="1" x14ac:dyDescent="0.25">
      <c r="A19" s="39" t="s">
        <v>54</v>
      </c>
      <c r="B19" s="39" t="s">
        <v>133</v>
      </c>
      <c r="C19" s="39" t="s">
        <v>55</v>
      </c>
      <c r="D19" s="39" t="s">
        <v>67</v>
      </c>
      <c r="F19" s="39" t="s">
        <v>76</v>
      </c>
      <c r="G19" s="40">
        <v>600000000</v>
      </c>
      <c r="H19" s="39" t="s">
        <v>141</v>
      </c>
      <c r="I19" s="43">
        <v>15000</v>
      </c>
      <c r="J19" s="42" t="s">
        <v>157</v>
      </c>
      <c r="K19" s="43">
        <v>60000</v>
      </c>
      <c r="L19" s="44">
        <v>45505</v>
      </c>
      <c r="M19" s="45">
        <v>24</v>
      </c>
      <c r="N19" s="44">
        <f>IF(Tableau3[[#This Row],[Durée initiale (en mois)]]="","",EDATE(Tableau3[[#This Row],[Date de début]],Tableau3[[#This Row],[Durée initiale (en mois)]]))</f>
        <v>46235</v>
      </c>
      <c r="O19" s="44">
        <f>+IF(Tableau3[[#This Row],[Date de résiliation]]="","",EDATE(Tableau3[[#This Row],[Date de résiliation]],-Tableau3[[#This Row],[Préavis de résiliation (en mois)]]))</f>
        <v>46204</v>
      </c>
      <c r="P19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19" s="47">
        <f ca="1">IF(AND(Tableau3[[#This Row],[Statut]]="Actif",Tableau3[[#This Row],[Date de résiliation]]&lt;&gt;"",Tableau3[[#This Row],[Date de résiliation]]&gt;=TODAY()),DATEDIF(TODAY(),Tableau3[[#This Row],[Date de résiliation]],"m"),"")</f>
        <v>10</v>
      </c>
      <c r="R19" s="45">
        <v>1</v>
      </c>
      <c r="S19" s="29" t="s">
        <v>113</v>
      </c>
      <c r="T19" s="39" t="s">
        <v>130</v>
      </c>
      <c r="U19" s="39" t="s">
        <v>56</v>
      </c>
      <c r="V19" s="39" t="s">
        <v>120</v>
      </c>
      <c r="W19" s="39" t="s">
        <v>173</v>
      </c>
    </row>
    <row r="20" spans="1:23" s="39" customFormat="1" x14ac:dyDescent="0.25">
      <c r="A20" s="39" t="s">
        <v>57</v>
      </c>
      <c r="B20" s="39" t="s">
        <v>133</v>
      </c>
      <c r="C20" s="39" t="s">
        <v>58</v>
      </c>
      <c r="D20" s="39" t="s">
        <v>67</v>
      </c>
      <c r="F20" s="39" t="s">
        <v>76</v>
      </c>
      <c r="G20" s="40">
        <v>600000000</v>
      </c>
      <c r="H20" s="39" t="s">
        <v>140</v>
      </c>
      <c r="I20" s="43">
        <v>100000</v>
      </c>
      <c r="J20" s="42" t="s">
        <v>155</v>
      </c>
      <c r="K20" s="43">
        <v>100000</v>
      </c>
      <c r="L20" s="48">
        <v>44682</v>
      </c>
      <c r="M20" s="45">
        <v>48</v>
      </c>
      <c r="N20" s="44">
        <f>IF(Tableau3[[#This Row],[Durée initiale (en mois)]]="","",EDATE(Tableau3[[#This Row],[Date de début]],Tableau3[[#This Row],[Durée initiale (en mois)]]))</f>
        <v>46143</v>
      </c>
      <c r="O20" s="44">
        <f>+IF(Tableau3[[#This Row],[Date de résiliation]]="","",EDATE(Tableau3[[#This Row],[Date de résiliation]],-Tableau3[[#This Row],[Préavis de résiliation (en mois)]]))</f>
        <v>46054</v>
      </c>
      <c r="P20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20" s="47">
        <f ca="1">IF(AND(Tableau3[[#This Row],[Statut]]="Actif",Tableau3[[#This Row],[Date de résiliation]]&lt;&gt;"",Tableau3[[#This Row],[Date de résiliation]]&gt;=TODAY()),DATEDIF(TODAY(),Tableau3[[#This Row],[Date de résiliation]],"m"),"")</f>
        <v>7</v>
      </c>
      <c r="R20" s="45">
        <v>3</v>
      </c>
      <c r="S20" s="29" t="s">
        <v>115</v>
      </c>
      <c r="T20" s="39" t="s">
        <v>129</v>
      </c>
      <c r="U20" s="39" t="s">
        <v>59</v>
      </c>
      <c r="V20" s="39" t="s">
        <v>117</v>
      </c>
      <c r="W20" s="39" t="s">
        <v>174</v>
      </c>
    </row>
    <row r="21" spans="1:23" s="39" customFormat="1" x14ac:dyDescent="0.25">
      <c r="A21" s="39" t="s">
        <v>60</v>
      </c>
      <c r="B21" s="39" t="s">
        <v>133</v>
      </c>
      <c r="C21" s="39" t="s">
        <v>61</v>
      </c>
      <c r="D21" s="39" t="s">
        <v>67</v>
      </c>
      <c r="F21" s="39" t="s">
        <v>76</v>
      </c>
      <c r="G21" s="40">
        <v>600000000</v>
      </c>
      <c r="H21" s="39" t="s">
        <v>145</v>
      </c>
      <c r="I21" s="43">
        <v>35000</v>
      </c>
      <c r="J21" s="42" t="s">
        <v>151</v>
      </c>
      <c r="K21" s="43">
        <v>35000</v>
      </c>
      <c r="L21" s="48">
        <v>45762</v>
      </c>
      <c r="M21" s="45">
        <v>6</v>
      </c>
      <c r="N21" s="44">
        <f>IF(Tableau3[[#This Row],[Durée initiale (en mois)]]="","",EDATE(Tableau3[[#This Row],[Date de début]],Tableau3[[#This Row],[Durée initiale (en mois)]]))</f>
        <v>45945</v>
      </c>
      <c r="O21" s="44">
        <f>+IF(Tableau3[[#This Row],[Date de résiliation]]="","",EDATE(Tableau3[[#This Row],[Date de résiliation]],-Tableau3[[#This Row],[Préavis de résiliation (en mois)]]))</f>
        <v>45915</v>
      </c>
      <c r="P21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21" s="47">
        <f ca="1">IF(AND(Tableau3[[#This Row],[Statut]]="Actif",Tableau3[[#This Row],[Date de résiliation]]&lt;&gt;"",Tableau3[[#This Row],[Date de résiliation]]&gt;=TODAY()),DATEDIF(TODAY(),Tableau3[[#This Row],[Date de résiliation]],"m"),"")</f>
        <v>1</v>
      </c>
      <c r="R21" s="45">
        <v>1</v>
      </c>
      <c r="S21" s="29" t="s">
        <v>108</v>
      </c>
      <c r="T21" s="39" t="s">
        <v>129</v>
      </c>
      <c r="U21" s="39" t="s">
        <v>62</v>
      </c>
      <c r="V21" s="39" t="s">
        <v>121</v>
      </c>
      <c r="W21" s="39" t="s">
        <v>175</v>
      </c>
    </row>
    <row r="22" spans="1:23" s="39" customFormat="1" x14ac:dyDescent="0.25">
      <c r="A22" s="39" t="s">
        <v>63</v>
      </c>
      <c r="B22" s="39" t="s">
        <v>133</v>
      </c>
      <c r="C22" s="39" t="s">
        <v>64</v>
      </c>
      <c r="D22" s="39" t="s">
        <v>67</v>
      </c>
      <c r="F22" s="39" t="s">
        <v>76</v>
      </c>
      <c r="G22" s="40">
        <v>600000000</v>
      </c>
      <c r="H22" s="39" t="s">
        <v>146</v>
      </c>
      <c r="I22" s="43">
        <v>5000</v>
      </c>
      <c r="J22" s="42" t="s">
        <v>122</v>
      </c>
      <c r="K22" s="43">
        <v>60000</v>
      </c>
      <c r="L22" s="48">
        <v>45658</v>
      </c>
      <c r="M22" s="45">
        <v>24</v>
      </c>
      <c r="N22" s="44">
        <f>IF(Tableau3[[#This Row],[Durée initiale (en mois)]]="","",EDATE(Tableau3[[#This Row],[Date de début]],Tableau3[[#This Row],[Durée initiale (en mois)]]))</f>
        <v>46388</v>
      </c>
      <c r="O22" s="44">
        <f>+IF(Tableau3[[#This Row],[Date de résiliation]]="","",EDATE(Tableau3[[#This Row],[Date de résiliation]],-Tableau3[[#This Row],[Préavis de résiliation (en mois)]]))</f>
        <v>46327</v>
      </c>
      <c r="P22" s="46" t="str">
        <f ca="1">IF(Tableau3[[#This Row],[Clause de résiliation]]="Résiliable à tout moment","Actif",IF(Tableau3[[#This Row],[Date de résiliation]]="","",IF(Tableau3[[#This Row],[Date de résiliation]]&gt;=TODAY(),"Actif","Expiré")))</f>
        <v>Actif</v>
      </c>
      <c r="Q22" s="47">
        <f ca="1">IF(AND(Tableau3[[#This Row],[Statut]]="Actif",Tableau3[[#This Row],[Date de résiliation]]&lt;&gt;"",Tableau3[[#This Row],[Date de résiliation]]&gt;=TODAY()),DATEDIF(TODAY(),Tableau3[[#This Row],[Date de résiliation]],"m"),"")</f>
        <v>15</v>
      </c>
      <c r="R22" s="45">
        <v>2</v>
      </c>
      <c r="S22" s="29" t="s">
        <v>103</v>
      </c>
      <c r="T22" s="39" t="s">
        <v>129</v>
      </c>
      <c r="U22" s="39" t="s">
        <v>65</v>
      </c>
      <c r="V22" s="39" t="s">
        <v>123</v>
      </c>
      <c r="W22" s="39" t="s">
        <v>176</v>
      </c>
    </row>
    <row r="23" spans="1:23" x14ac:dyDescent="0.25">
      <c r="A23" s="39"/>
      <c r="B23" s="39"/>
      <c r="C23" s="39"/>
      <c r="D23" s="39"/>
      <c r="E23" s="39"/>
      <c r="F23" s="39"/>
      <c r="G23" s="40"/>
      <c r="H23" s="39"/>
      <c r="I23" s="42"/>
      <c r="J23" s="42"/>
      <c r="K23" s="42"/>
      <c r="L23" s="48"/>
      <c r="M23" s="45"/>
      <c r="N23" s="48" t="str">
        <f>IF(Tableau3[[#This Row],[Durée initiale (en mois)]]="","",EDATE(Tableau3[[#This Row],[Date de début]],Tableau3[[#This Row],[Durée initiale (en mois)]]))</f>
        <v/>
      </c>
      <c r="O23" s="44" t="str">
        <f>+IF(Tableau3[[#This Row],[Date de résiliation]]="","",EDATE(Tableau3[[#This Row],[Date de résiliation]],-Tableau3[[#This Row],[Préavis de résiliation (en mois)]]))</f>
        <v/>
      </c>
      <c r="P23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23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23" s="45"/>
      <c r="T23" s="39"/>
      <c r="U23" s="39"/>
      <c r="V23" s="39"/>
      <c r="W23" s="39"/>
    </row>
    <row r="24" spans="1:23" x14ac:dyDescent="0.25">
      <c r="A24" s="39"/>
      <c r="B24" s="39"/>
      <c r="C24" s="39"/>
      <c r="D24" s="39"/>
      <c r="E24" s="39"/>
      <c r="F24" s="39"/>
      <c r="G24" s="40"/>
      <c r="H24" s="39"/>
      <c r="I24" s="42"/>
      <c r="J24" s="42"/>
      <c r="K24" s="42"/>
      <c r="L24" s="48"/>
      <c r="M24" s="45"/>
      <c r="N24" s="48" t="str">
        <f>IF(Tableau3[[#This Row],[Durée initiale (en mois)]]="","",EDATE(Tableau3[[#This Row],[Date de début]],Tableau3[[#This Row],[Durée initiale (en mois)]]))</f>
        <v/>
      </c>
      <c r="O24" s="44" t="str">
        <f>+IF(Tableau3[[#This Row],[Date de résiliation]]="","",EDATE(Tableau3[[#This Row],[Date de résiliation]],-Tableau3[[#This Row],[Préavis de résiliation (en mois)]]))</f>
        <v/>
      </c>
      <c r="P24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24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24" s="45"/>
      <c r="T24" s="39"/>
      <c r="U24" s="39"/>
      <c r="V24" s="39"/>
      <c r="W24" s="39"/>
    </row>
    <row r="25" spans="1:23" x14ac:dyDescent="0.25">
      <c r="A25" s="39"/>
      <c r="B25" s="39"/>
      <c r="C25" s="39"/>
      <c r="D25" s="39"/>
      <c r="E25" s="39"/>
      <c r="F25" s="39"/>
      <c r="G25" s="40"/>
      <c r="H25" s="39"/>
      <c r="I25" s="42"/>
      <c r="J25" s="42"/>
      <c r="K25" s="42"/>
      <c r="L25" s="48"/>
      <c r="M25" s="45"/>
      <c r="N25" s="48" t="str">
        <f>IF(Tableau3[[#This Row],[Durée initiale (en mois)]]="","",EDATE(Tableau3[[#This Row],[Date de début]],Tableau3[[#This Row],[Durée initiale (en mois)]]))</f>
        <v/>
      </c>
      <c r="O25" s="44" t="str">
        <f>+IF(Tableau3[[#This Row],[Date de résiliation]]="","",EDATE(Tableau3[[#This Row],[Date de résiliation]],-Tableau3[[#This Row],[Préavis de résiliation (en mois)]]))</f>
        <v/>
      </c>
      <c r="P25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25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25" s="45"/>
      <c r="T25" s="39"/>
      <c r="U25" s="39"/>
      <c r="V25" s="39"/>
      <c r="W25" s="39"/>
    </row>
    <row r="26" spans="1:23" x14ac:dyDescent="0.25">
      <c r="A26" s="39"/>
      <c r="B26" s="39"/>
      <c r="C26" s="39"/>
      <c r="D26" s="39"/>
      <c r="E26" s="39"/>
      <c r="F26" s="39"/>
      <c r="G26" s="40"/>
      <c r="H26" s="39"/>
      <c r="I26" s="42"/>
      <c r="J26" s="42"/>
      <c r="K26" s="42"/>
      <c r="L26" s="48"/>
      <c r="M26" s="45"/>
      <c r="N26" s="48" t="str">
        <f>IF(Tableau3[[#This Row],[Durée initiale (en mois)]]="","",EDATE(Tableau3[[#This Row],[Date de début]],Tableau3[[#This Row],[Durée initiale (en mois)]]))</f>
        <v/>
      </c>
      <c r="O26" s="44" t="str">
        <f>+IF(Tableau3[[#This Row],[Date de résiliation]]="","",EDATE(Tableau3[[#This Row],[Date de résiliation]],-Tableau3[[#This Row],[Préavis de résiliation (en mois)]]))</f>
        <v/>
      </c>
      <c r="P26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26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26" s="45"/>
      <c r="T26" s="39"/>
      <c r="U26" s="39"/>
      <c r="V26" s="39"/>
      <c r="W26" s="39"/>
    </row>
    <row r="27" spans="1:23" x14ac:dyDescent="0.25">
      <c r="A27" s="39"/>
      <c r="B27" s="39"/>
      <c r="C27" s="39"/>
      <c r="D27" s="39"/>
      <c r="E27" s="39"/>
      <c r="F27" s="39"/>
      <c r="G27" s="40"/>
      <c r="H27" s="39"/>
      <c r="I27" s="42"/>
      <c r="J27" s="42"/>
      <c r="K27" s="42"/>
      <c r="L27" s="48"/>
      <c r="M27" s="45"/>
      <c r="N27" s="48" t="str">
        <f>IF(Tableau3[[#This Row],[Durée initiale (en mois)]]="","",EDATE(Tableau3[[#This Row],[Date de début]],Tableau3[[#This Row],[Durée initiale (en mois)]]))</f>
        <v/>
      </c>
      <c r="O27" s="44" t="str">
        <f>+IF(Tableau3[[#This Row],[Date de résiliation]]="","",EDATE(Tableau3[[#This Row],[Date de résiliation]],-Tableau3[[#This Row],[Préavis de résiliation (en mois)]]))</f>
        <v/>
      </c>
      <c r="P27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27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27" s="45"/>
      <c r="T27" s="39"/>
      <c r="U27" s="39"/>
      <c r="V27" s="39"/>
      <c r="W27" s="39"/>
    </row>
    <row r="28" spans="1:23" x14ac:dyDescent="0.25">
      <c r="A28" s="39"/>
      <c r="B28" s="39"/>
      <c r="C28" s="39"/>
      <c r="D28" s="39"/>
      <c r="E28" s="39"/>
      <c r="F28" s="39"/>
      <c r="G28" s="40"/>
      <c r="H28" s="39"/>
      <c r="I28" s="42"/>
      <c r="J28" s="42"/>
      <c r="K28" s="42"/>
      <c r="L28" s="48"/>
      <c r="M28" s="45"/>
      <c r="N28" s="48" t="str">
        <f>IF(Tableau3[[#This Row],[Durée initiale (en mois)]]="","",EDATE(Tableau3[[#This Row],[Date de début]],Tableau3[[#This Row],[Durée initiale (en mois)]]))</f>
        <v/>
      </c>
      <c r="O28" s="44" t="str">
        <f>+IF(Tableau3[[#This Row],[Date de résiliation]]="","",EDATE(Tableau3[[#This Row],[Date de résiliation]],-Tableau3[[#This Row],[Préavis de résiliation (en mois)]]))</f>
        <v/>
      </c>
      <c r="P28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28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28" s="45"/>
      <c r="T28" s="39"/>
      <c r="U28" s="39"/>
      <c r="V28" s="39"/>
      <c r="W28" s="39"/>
    </row>
    <row r="29" spans="1:23" x14ac:dyDescent="0.25">
      <c r="A29" s="39"/>
      <c r="B29" s="39"/>
      <c r="C29" s="39"/>
      <c r="D29" s="39"/>
      <c r="E29" s="39"/>
      <c r="F29" s="39"/>
      <c r="G29" s="40"/>
      <c r="H29" s="39"/>
      <c r="I29" s="42"/>
      <c r="J29" s="42"/>
      <c r="K29" s="42"/>
      <c r="L29" s="48"/>
      <c r="M29" s="45"/>
      <c r="N29" s="48" t="str">
        <f>IF(Tableau3[[#This Row],[Durée initiale (en mois)]]="","",EDATE(Tableau3[[#This Row],[Date de début]],Tableau3[[#This Row],[Durée initiale (en mois)]]))</f>
        <v/>
      </c>
      <c r="O29" s="44" t="str">
        <f>+IF(Tableau3[[#This Row],[Date de résiliation]]="","",EDATE(Tableau3[[#This Row],[Date de résiliation]],-Tableau3[[#This Row],[Préavis de résiliation (en mois)]]))</f>
        <v/>
      </c>
      <c r="P29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29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29" s="45"/>
      <c r="T29" s="39"/>
      <c r="U29" s="39"/>
      <c r="V29" s="39"/>
      <c r="W29" s="39"/>
    </row>
    <row r="30" spans="1:23" x14ac:dyDescent="0.25">
      <c r="A30" s="39"/>
      <c r="B30" s="39"/>
      <c r="C30" s="39"/>
      <c r="D30" s="39"/>
      <c r="E30" s="39"/>
      <c r="F30" s="39"/>
      <c r="G30" s="40"/>
      <c r="H30" s="39"/>
      <c r="I30" s="42"/>
      <c r="J30" s="42"/>
      <c r="K30" s="42"/>
      <c r="L30" s="48"/>
      <c r="M30" s="45"/>
      <c r="N30" s="48" t="str">
        <f>IF(Tableau3[[#This Row],[Durée initiale (en mois)]]="","",EDATE(Tableau3[[#This Row],[Date de début]],Tableau3[[#This Row],[Durée initiale (en mois)]]))</f>
        <v/>
      </c>
      <c r="O30" s="44" t="str">
        <f>+IF(Tableau3[[#This Row],[Date de résiliation]]="","",EDATE(Tableau3[[#This Row],[Date de résiliation]],-Tableau3[[#This Row],[Préavis de résiliation (en mois)]]))</f>
        <v/>
      </c>
      <c r="P30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0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0" s="45"/>
      <c r="T30" s="39"/>
      <c r="U30" s="39"/>
      <c r="V30" s="39"/>
      <c r="W30" s="39"/>
    </row>
    <row r="31" spans="1:23" x14ac:dyDescent="0.25">
      <c r="A31" s="39"/>
      <c r="B31" s="39"/>
      <c r="C31" s="39"/>
      <c r="D31" s="39"/>
      <c r="E31" s="39"/>
      <c r="F31" s="39"/>
      <c r="G31" s="40"/>
      <c r="H31" s="39"/>
      <c r="I31" s="42"/>
      <c r="J31" s="42"/>
      <c r="K31" s="42"/>
      <c r="L31" s="48"/>
      <c r="M31" s="45"/>
      <c r="N31" s="48" t="str">
        <f>IF(Tableau3[[#This Row],[Durée initiale (en mois)]]="","",EDATE(Tableau3[[#This Row],[Date de début]],Tableau3[[#This Row],[Durée initiale (en mois)]]))</f>
        <v/>
      </c>
      <c r="O31" s="44" t="str">
        <f>+IF(Tableau3[[#This Row],[Date de résiliation]]="","",EDATE(Tableau3[[#This Row],[Date de résiliation]],-Tableau3[[#This Row],[Préavis de résiliation (en mois)]]))</f>
        <v/>
      </c>
      <c r="P31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1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1" s="45"/>
      <c r="T31" s="39"/>
      <c r="U31" s="39"/>
      <c r="V31" s="39"/>
      <c r="W31" s="39"/>
    </row>
    <row r="32" spans="1:23" x14ac:dyDescent="0.25">
      <c r="A32" s="39"/>
      <c r="B32" s="39"/>
      <c r="C32" s="39"/>
      <c r="D32" s="39"/>
      <c r="E32" s="39"/>
      <c r="F32" s="39"/>
      <c r="G32" s="40"/>
      <c r="H32" s="39"/>
      <c r="I32" s="42"/>
      <c r="J32" s="42"/>
      <c r="K32" s="42"/>
      <c r="L32" s="48"/>
      <c r="M32" s="45"/>
      <c r="N32" s="48" t="str">
        <f>IF(Tableau3[[#This Row],[Durée initiale (en mois)]]="","",EDATE(Tableau3[[#This Row],[Date de début]],Tableau3[[#This Row],[Durée initiale (en mois)]]))</f>
        <v/>
      </c>
      <c r="O32" s="44" t="str">
        <f>+IF(Tableau3[[#This Row],[Date de résiliation]]="","",EDATE(Tableau3[[#This Row],[Date de résiliation]],-Tableau3[[#This Row],[Préavis de résiliation (en mois)]]))</f>
        <v/>
      </c>
      <c r="P32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2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2" s="45"/>
      <c r="T32" s="39"/>
      <c r="U32" s="39"/>
      <c r="V32" s="39"/>
      <c r="W32" s="39"/>
    </row>
    <row r="33" spans="1:23" x14ac:dyDescent="0.25">
      <c r="A33" s="39"/>
      <c r="B33" s="39"/>
      <c r="C33" s="39"/>
      <c r="D33" s="39"/>
      <c r="E33" s="39"/>
      <c r="F33" s="39"/>
      <c r="G33" s="40"/>
      <c r="H33" s="39"/>
      <c r="I33" s="42"/>
      <c r="J33" s="42"/>
      <c r="K33" s="42"/>
      <c r="L33" s="48"/>
      <c r="M33" s="45"/>
      <c r="N33" s="48" t="str">
        <f>IF(Tableau3[[#This Row],[Durée initiale (en mois)]]="","",EDATE(Tableau3[[#This Row],[Date de début]],Tableau3[[#This Row],[Durée initiale (en mois)]]))</f>
        <v/>
      </c>
      <c r="O33" s="44" t="str">
        <f>+IF(Tableau3[[#This Row],[Date de résiliation]]="","",EDATE(Tableau3[[#This Row],[Date de résiliation]],-Tableau3[[#This Row],[Préavis de résiliation (en mois)]]))</f>
        <v/>
      </c>
      <c r="P33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3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3" s="45"/>
      <c r="T33" s="39"/>
      <c r="U33" s="39"/>
      <c r="V33" s="39"/>
      <c r="W33" s="39"/>
    </row>
    <row r="34" spans="1:23" x14ac:dyDescent="0.25">
      <c r="A34" s="39"/>
      <c r="B34" s="39"/>
      <c r="C34" s="39"/>
      <c r="D34" s="39"/>
      <c r="E34" s="39"/>
      <c r="F34" s="39"/>
      <c r="G34" s="40"/>
      <c r="H34" s="39"/>
      <c r="I34" s="42"/>
      <c r="J34" s="42"/>
      <c r="K34" s="42"/>
      <c r="L34" s="48"/>
      <c r="M34" s="45"/>
      <c r="N34" s="48" t="str">
        <f>IF(Tableau3[[#This Row],[Durée initiale (en mois)]]="","",EDATE(Tableau3[[#This Row],[Date de début]],Tableau3[[#This Row],[Durée initiale (en mois)]]))</f>
        <v/>
      </c>
      <c r="O34" s="44" t="str">
        <f>+IF(Tableau3[[#This Row],[Date de résiliation]]="","",EDATE(Tableau3[[#This Row],[Date de résiliation]],-Tableau3[[#This Row],[Préavis de résiliation (en mois)]]))</f>
        <v/>
      </c>
      <c r="P34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4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4" s="45"/>
      <c r="T34" s="39"/>
      <c r="U34" s="39"/>
      <c r="V34" s="39"/>
      <c r="W34" s="39"/>
    </row>
    <row r="35" spans="1:23" x14ac:dyDescent="0.25">
      <c r="A35" s="39"/>
      <c r="B35" s="39"/>
      <c r="C35" s="39"/>
      <c r="D35" s="39"/>
      <c r="E35" s="39"/>
      <c r="F35" s="39"/>
      <c r="G35" s="40"/>
      <c r="H35" s="39"/>
      <c r="I35" s="42"/>
      <c r="J35" s="42"/>
      <c r="K35" s="42"/>
      <c r="L35" s="48"/>
      <c r="M35" s="45"/>
      <c r="N35" s="48" t="str">
        <f>IF(Tableau3[[#This Row],[Durée initiale (en mois)]]="","",EDATE(Tableau3[[#This Row],[Date de début]],Tableau3[[#This Row],[Durée initiale (en mois)]]))</f>
        <v/>
      </c>
      <c r="O35" s="44" t="str">
        <f>+IF(Tableau3[[#This Row],[Date de résiliation]]="","",EDATE(Tableau3[[#This Row],[Date de résiliation]],-Tableau3[[#This Row],[Préavis de résiliation (en mois)]]))</f>
        <v/>
      </c>
      <c r="P35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5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5" s="45"/>
      <c r="T35" s="39"/>
      <c r="U35" s="39"/>
      <c r="V35" s="39"/>
      <c r="W35" s="39"/>
    </row>
    <row r="36" spans="1:23" x14ac:dyDescent="0.25">
      <c r="A36" s="39"/>
      <c r="B36" s="39"/>
      <c r="C36" s="39"/>
      <c r="D36" s="39"/>
      <c r="E36" s="39"/>
      <c r="F36" s="39"/>
      <c r="G36" s="40"/>
      <c r="H36" s="39"/>
      <c r="I36" s="42"/>
      <c r="J36" s="42"/>
      <c r="K36" s="42"/>
      <c r="L36" s="48"/>
      <c r="M36" s="45"/>
      <c r="N36" s="48" t="str">
        <f>IF(Tableau3[[#This Row],[Durée initiale (en mois)]]="","",EDATE(Tableau3[[#This Row],[Date de début]],Tableau3[[#This Row],[Durée initiale (en mois)]]))</f>
        <v/>
      </c>
      <c r="O36" s="44" t="str">
        <f>+IF(Tableau3[[#This Row],[Date de résiliation]]="","",EDATE(Tableau3[[#This Row],[Date de résiliation]],-Tableau3[[#This Row],[Préavis de résiliation (en mois)]]))</f>
        <v/>
      </c>
      <c r="P36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6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6" s="45"/>
      <c r="T36" s="39"/>
      <c r="U36" s="39"/>
      <c r="V36" s="39"/>
      <c r="W36" s="39"/>
    </row>
    <row r="37" spans="1:23" x14ac:dyDescent="0.25">
      <c r="A37" s="39"/>
      <c r="B37" s="39"/>
      <c r="C37" s="39"/>
      <c r="D37" s="39"/>
      <c r="E37" s="39"/>
      <c r="F37" s="39"/>
      <c r="G37" s="40"/>
      <c r="H37" s="39"/>
      <c r="I37" s="42"/>
      <c r="J37" s="42"/>
      <c r="K37" s="42"/>
      <c r="L37" s="48"/>
      <c r="M37" s="45"/>
      <c r="N37" s="48" t="str">
        <f>IF(Tableau3[[#This Row],[Durée initiale (en mois)]]="","",EDATE(Tableau3[[#This Row],[Date de début]],Tableau3[[#This Row],[Durée initiale (en mois)]]))</f>
        <v/>
      </c>
      <c r="O37" s="44" t="str">
        <f>+IF(Tableau3[[#This Row],[Date de résiliation]]="","",EDATE(Tableau3[[#This Row],[Date de résiliation]],-Tableau3[[#This Row],[Préavis de résiliation (en mois)]]))</f>
        <v/>
      </c>
      <c r="P37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7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7" s="45"/>
      <c r="T37" s="39"/>
      <c r="U37" s="39"/>
      <c r="V37" s="39"/>
      <c r="W37" s="39"/>
    </row>
    <row r="38" spans="1:23" x14ac:dyDescent="0.25">
      <c r="A38" s="39"/>
      <c r="B38" s="39"/>
      <c r="C38" s="39"/>
      <c r="D38" s="39"/>
      <c r="E38" s="39"/>
      <c r="F38" s="39"/>
      <c r="G38" s="40"/>
      <c r="H38" s="39"/>
      <c r="I38" s="42"/>
      <c r="J38" s="42"/>
      <c r="K38" s="42"/>
      <c r="L38" s="48"/>
      <c r="M38" s="45"/>
      <c r="N38" s="48" t="str">
        <f>IF(Tableau3[[#This Row],[Durée initiale (en mois)]]="","",EDATE(Tableau3[[#This Row],[Date de début]],Tableau3[[#This Row],[Durée initiale (en mois)]]))</f>
        <v/>
      </c>
      <c r="O38" s="44" t="str">
        <f>+IF(Tableau3[[#This Row],[Date de résiliation]]="","",EDATE(Tableau3[[#This Row],[Date de résiliation]],-Tableau3[[#This Row],[Préavis de résiliation (en mois)]]))</f>
        <v/>
      </c>
      <c r="P38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8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8" s="45"/>
      <c r="T38" s="39"/>
      <c r="U38" s="39"/>
      <c r="V38" s="39"/>
      <c r="W38" s="39"/>
    </row>
    <row r="39" spans="1:23" x14ac:dyDescent="0.25">
      <c r="A39" s="39"/>
      <c r="B39" s="39"/>
      <c r="C39" s="39"/>
      <c r="D39" s="39"/>
      <c r="E39" s="39"/>
      <c r="F39" s="39"/>
      <c r="G39" s="40"/>
      <c r="H39" s="39"/>
      <c r="I39" s="42"/>
      <c r="J39" s="42"/>
      <c r="K39" s="42"/>
      <c r="L39" s="48"/>
      <c r="M39" s="45"/>
      <c r="N39" s="48" t="str">
        <f>IF(Tableau3[[#This Row],[Durée initiale (en mois)]]="","",EDATE(Tableau3[[#This Row],[Date de début]],Tableau3[[#This Row],[Durée initiale (en mois)]]))</f>
        <v/>
      </c>
      <c r="O39" s="44" t="str">
        <f>+IF(Tableau3[[#This Row],[Date de résiliation]]="","",EDATE(Tableau3[[#This Row],[Date de résiliation]],-Tableau3[[#This Row],[Préavis de résiliation (en mois)]]))</f>
        <v/>
      </c>
      <c r="P39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39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39" s="45"/>
      <c r="T39" s="39"/>
      <c r="U39" s="39"/>
      <c r="V39" s="39"/>
      <c r="W39" s="39"/>
    </row>
    <row r="40" spans="1:23" x14ac:dyDescent="0.25">
      <c r="A40" s="39"/>
      <c r="B40" s="39"/>
      <c r="C40" s="39"/>
      <c r="D40" s="39"/>
      <c r="E40" s="39"/>
      <c r="F40" s="39"/>
      <c r="G40" s="40"/>
      <c r="H40" s="39"/>
      <c r="I40" s="42"/>
      <c r="J40" s="42"/>
      <c r="K40" s="42"/>
      <c r="L40" s="48"/>
      <c r="M40" s="45"/>
      <c r="N40" s="48" t="str">
        <f>IF(Tableau3[[#This Row],[Durée initiale (en mois)]]="","",EDATE(Tableau3[[#This Row],[Date de début]],Tableau3[[#This Row],[Durée initiale (en mois)]]))</f>
        <v/>
      </c>
      <c r="O40" s="44" t="str">
        <f>+IF(Tableau3[[#This Row],[Date de résiliation]]="","",EDATE(Tableau3[[#This Row],[Date de résiliation]],-Tableau3[[#This Row],[Préavis de résiliation (en mois)]]))</f>
        <v/>
      </c>
      <c r="P40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40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40" s="45"/>
      <c r="T40" s="39"/>
      <c r="U40" s="39"/>
      <c r="V40" s="39"/>
      <c r="W40" s="39"/>
    </row>
    <row r="41" spans="1:23" x14ac:dyDescent="0.25">
      <c r="A41" s="39"/>
      <c r="B41" s="39"/>
      <c r="C41" s="39"/>
      <c r="D41" s="39"/>
      <c r="E41" s="39"/>
      <c r="F41" s="39"/>
      <c r="G41" s="40"/>
      <c r="H41" s="39"/>
      <c r="I41" s="42"/>
      <c r="J41" s="42"/>
      <c r="K41" s="42"/>
      <c r="L41" s="48"/>
      <c r="M41" s="45"/>
      <c r="N41" s="48" t="str">
        <f>IF(Tableau3[[#This Row],[Durée initiale (en mois)]]="","",EDATE(Tableau3[[#This Row],[Date de début]],Tableau3[[#This Row],[Durée initiale (en mois)]]))</f>
        <v/>
      </c>
      <c r="O41" s="44" t="str">
        <f>+IF(Tableau3[[#This Row],[Date de résiliation]]="","",EDATE(Tableau3[[#This Row],[Date de résiliation]],-Tableau3[[#This Row],[Préavis de résiliation (en mois)]]))</f>
        <v/>
      </c>
      <c r="P41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41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41" s="45"/>
      <c r="T41" s="39"/>
      <c r="U41" s="39"/>
      <c r="V41" s="39"/>
      <c r="W41" s="39"/>
    </row>
    <row r="42" spans="1:23" x14ac:dyDescent="0.25">
      <c r="A42" s="39"/>
      <c r="B42" s="39"/>
      <c r="C42" s="39"/>
      <c r="D42" s="39"/>
      <c r="E42" s="39"/>
      <c r="F42" s="39"/>
      <c r="G42" s="40"/>
      <c r="H42" s="39"/>
      <c r="I42" s="42"/>
      <c r="J42" s="42"/>
      <c r="K42" s="42"/>
      <c r="L42" s="48"/>
      <c r="M42" s="45"/>
      <c r="N42" s="48" t="str">
        <f>IF(Tableau3[[#This Row],[Durée initiale (en mois)]]="","",EDATE(Tableau3[[#This Row],[Date de début]],Tableau3[[#This Row],[Durée initiale (en mois)]]))</f>
        <v/>
      </c>
      <c r="O42" s="44" t="str">
        <f>+IF(Tableau3[[#This Row],[Date de résiliation]]="","",EDATE(Tableau3[[#This Row],[Date de résiliation]],-Tableau3[[#This Row],[Préavis de résiliation (en mois)]]))</f>
        <v/>
      </c>
      <c r="P42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42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42" s="45"/>
      <c r="T42" s="39"/>
      <c r="U42" s="39"/>
      <c r="V42" s="39"/>
      <c r="W42" s="39"/>
    </row>
    <row r="43" spans="1:23" x14ac:dyDescent="0.25">
      <c r="A43" s="39"/>
      <c r="B43" s="39"/>
      <c r="C43" s="39"/>
      <c r="D43" s="39"/>
      <c r="E43" s="39"/>
      <c r="F43" s="39"/>
      <c r="G43" s="40"/>
      <c r="H43" s="39"/>
      <c r="I43" s="42"/>
      <c r="J43" s="42"/>
      <c r="K43" s="42"/>
      <c r="L43" s="48"/>
      <c r="M43" s="45"/>
      <c r="N43" s="48" t="str">
        <f>IF(Tableau3[[#This Row],[Durée initiale (en mois)]]="","",EDATE(Tableau3[[#This Row],[Date de début]],Tableau3[[#This Row],[Durée initiale (en mois)]]))</f>
        <v/>
      </c>
      <c r="O43" s="44" t="str">
        <f>+IF(Tableau3[[#This Row],[Date de résiliation]]="","",EDATE(Tableau3[[#This Row],[Date de résiliation]],-Tableau3[[#This Row],[Préavis de résiliation (en mois)]]))</f>
        <v/>
      </c>
      <c r="P43" s="46" t="str">
        <f ca="1">IF(Tableau3[[#This Row],[Clause de résiliation]]="Résiliable à tout moment","Actif",IF(Tableau3[[#This Row],[Date de résiliation]]="","",IF(Tableau3[[#This Row],[Date de résiliation]]&gt;=TODAY(),"Actif","Expiré")))</f>
        <v/>
      </c>
      <c r="Q43" s="47" t="str">
        <f ca="1">IF(AND(Tableau3[[#This Row],[Statut]]="Actif",Tableau3[[#This Row],[Date de résiliation]]&lt;&gt;"",Tableau3[[#This Row],[Date de résiliation]]&gt;=TODAY()),DATEDIF(TODAY(),Tableau3[[#This Row],[Date de résiliation]],"m"),"")</f>
        <v/>
      </c>
      <c r="R43" s="45"/>
      <c r="T43" s="39"/>
      <c r="U43" s="39"/>
      <c r="V43" s="39"/>
      <c r="W43" s="39"/>
    </row>
  </sheetData>
  <mergeCells count="1">
    <mergeCell ref="A1:C1"/>
  </mergeCells>
  <phoneticPr fontId="3" type="noConversion"/>
  <conditionalFormatting sqref="Q4:Q43">
    <cfRule type="iconSet" priority="1">
      <iconSet iconSet="3Flags">
        <cfvo type="percent" val="0"/>
        <cfvo type="num" val="4"/>
        <cfvo type="num" val="12" gte="0"/>
      </iconSet>
    </cfRule>
  </conditionalFormatting>
  <hyperlinks>
    <hyperlink ref="F5:F22" r:id="rId1" display="linda.lbdsolutions@gmail.com" xr:uid="{8244FD0C-85BC-41B4-B9E1-37455861C4BA}"/>
    <hyperlink ref="F4" r:id="rId2" xr:uid="{540ADF0A-5B41-4EE4-A8C9-9EBA1158F94F}"/>
  </hyperlinks>
  <pageMargins left="0.7" right="0.7" top="0.75" bottom="0.75" header="0.3" footer="0.3"/>
  <pageSetup paperSize="9" orientation="portrait" r:id="rId3"/>
  <ignoredErrors>
    <ignoredError sqref="K5 K8:K10 K13:K22" calculatedColumn="1"/>
  </ignoredErrors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1EB79D9-6250-4A22-8AEA-2E465D92594F}">
          <x14:formula1>
            <xm:f>Parametres!$C$1:$C$3</xm:f>
          </x14:formula1>
          <xm:sqref>T4:T43</xm:sqref>
        </x14:dataValidation>
        <x14:dataValidation type="list" allowBlank="1" showInputMessage="1" showErrorMessage="1" xr:uid="{ED081537-9176-400B-9838-BFBE81D3543D}">
          <x14:formula1>
            <xm:f>Parametres!$B$1:$B$16</xm:f>
          </x14:formula1>
          <xm:sqref>J4:J43</xm:sqref>
        </x14:dataValidation>
        <x14:dataValidation type="list" allowBlank="1" showInputMessage="1" showErrorMessage="1" xr:uid="{78245368-EC5E-4AEF-AD18-8360722D5D4B}">
          <x14:formula1>
            <xm:f>Parametres!$A:$A</xm:f>
          </x14:formula1>
          <xm:sqref>H4:H43</xm:sqref>
        </x14:dataValidation>
        <x14:dataValidation type="list" allowBlank="1" showInputMessage="1" showErrorMessage="1" xr:uid="{FE9DD383-9EFE-4F8C-9608-427AF345E3AC}">
          <x14:formula1>
            <xm:f>Parametres!$D:$D</xm:f>
          </x14:formula1>
          <xm:sqref>B4:B43</xm:sqref>
        </x14:dataValidation>
        <x14:dataValidation type="list" allowBlank="1" showInputMessage="1" showErrorMessage="1" xr:uid="{873B0B4B-B452-448C-9CBF-0797D91824C8}">
          <x14:formula1>
            <xm:f>Parametres!$E:$E</xm:f>
          </x14:formula1>
          <xm:sqref>S4:S43</xm:sqref>
        </x14:dataValidation>
        <x14:dataValidation type="list" allowBlank="1" showInputMessage="1" showErrorMessage="1" xr:uid="{2179E629-283F-44D6-8DC1-ECB87B90744E}">
          <x14:formula1>
            <xm:f>Parametres!$F:$F</xm:f>
          </x14:formula1>
          <xm:sqref>V3:V43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7965-C7E6-4F92-B2EA-19F19663F93E}">
  <dimension ref="A1:F40"/>
  <sheetViews>
    <sheetView workbookViewId="0">
      <selection activeCell="I1" sqref="I1:I1048576"/>
    </sheetView>
  </sheetViews>
  <sheetFormatPr baseColWidth="10" defaultColWidth="17.42578125" defaultRowHeight="13.5" x14ac:dyDescent="0.25"/>
  <cols>
    <col min="1" max="1" width="24.5703125" style="1" bestFit="1" customWidth="1"/>
    <col min="2" max="4" width="17.140625" style="1" customWidth="1"/>
    <col min="5" max="5" width="30.28515625" style="1" bestFit="1" customWidth="1"/>
    <col min="6" max="6" width="28.85546875" style="1" bestFit="1" customWidth="1"/>
    <col min="7" max="16384" width="17.42578125" style="1"/>
  </cols>
  <sheetData>
    <row r="1" spans="1:6" ht="15" x14ac:dyDescent="0.25">
      <c r="A1" s="1" t="s">
        <v>134</v>
      </c>
      <c r="B1" s="1" t="s">
        <v>147</v>
      </c>
      <c r="C1" s="1" t="s">
        <v>129</v>
      </c>
      <c r="D1" s="1" t="s">
        <v>132</v>
      </c>
      <c r="E1" s="12" t="s">
        <v>99</v>
      </c>
      <c r="F1" s="1" t="s">
        <v>116</v>
      </c>
    </row>
    <row r="2" spans="1:6" ht="15" x14ac:dyDescent="0.25">
      <c r="A2" s="1" t="s">
        <v>135</v>
      </c>
      <c r="B2" s="1" t="s">
        <v>148</v>
      </c>
      <c r="C2" s="1" t="s">
        <v>130</v>
      </c>
      <c r="D2" s="1" t="s">
        <v>133</v>
      </c>
      <c r="E2" s="12" t="s">
        <v>100</v>
      </c>
      <c r="F2" s="1" t="s">
        <v>117</v>
      </c>
    </row>
    <row r="3" spans="1:6" ht="15" x14ac:dyDescent="0.25">
      <c r="A3" s="1" t="s">
        <v>136</v>
      </c>
      <c r="B3" s="1" t="s">
        <v>152</v>
      </c>
      <c r="C3" s="1" t="s">
        <v>35</v>
      </c>
      <c r="E3" s="12" t="s">
        <v>101</v>
      </c>
      <c r="F3" s="1" t="s">
        <v>118</v>
      </c>
    </row>
    <row r="4" spans="1:6" ht="15" x14ac:dyDescent="0.25">
      <c r="A4" s="1" t="s">
        <v>137</v>
      </c>
      <c r="B4" s="1" t="s">
        <v>122</v>
      </c>
      <c r="E4" s="12" t="s">
        <v>102</v>
      </c>
      <c r="F4" s="1" t="s">
        <v>119</v>
      </c>
    </row>
    <row r="5" spans="1:6" ht="15" x14ac:dyDescent="0.25">
      <c r="A5" s="1" t="s">
        <v>138</v>
      </c>
      <c r="B5" s="1" t="s">
        <v>158</v>
      </c>
      <c r="E5" s="12" t="s">
        <v>103</v>
      </c>
      <c r="F5" s="1" t="s">
        <v>120</v>
      </c>
    </row>
    <row r="6" spans="1:6" ht="15" x14ac:dyDescent="0.25">
      <c r="A6" s="1" t="s">
        <v>139</v>
      </c>
      <c r="B6" s="1" t="s">
        <v>149</v>
      </c>
      <c r="E6" s="12" t="s">
        <v>104</v>
      </c>
      <c r="F6" s="1" t="s">
        <v>121</v>
      </c>
    </row>
    <row r="7" spans="1:6" ht="15" x14ac:dyDescent="0.25">
      <c r="A7" s="1" t="s">
        <v>140</v>
      </c>
      <c r="B7" s="1" t="s">
        <v>153</v>
      </c>
      <c r="E7" s="12" t="s">
        <v>105</v>
      </c>
      <c r="F7" s="1" t="s">
        <v>123</v>
      </c>
    </row>
    <row r="8" spans="1:6" ht="15" x14ac:dyDescent="0.25">
      <c r="A8" s="1" t="s">
        <v>141</v>
      </c>
      <c r="B8" s="1" t="s">
        <v>150</v>
      </c>
      <c r="E8" s="12" t="s">
        <v>106</v>
      </c>
      <c r="F8" s="1" t="s">
        <v>124</v>
      </c>
    </row>
    <row r="9" spans="1:6" ht="15" x14ac:dyDescent="0.25">
      <c r="A9" s="1" t="s">
        <v>142</v>
      </c>
      <c r="B9" s="1" t="s">
        <v>154</v>
      </c>
      <c r="E9" s="12" t="s">
        <v>107</v>
      </c>
      <c r="F9" s="1" t="s">
        <v>125</v>
      </c>
    </row>
    <row r="10" spans="1:6" ht="15" x14ac:dyDescent="0.25">
      <c r="A10" s="1" t="s">
        <v>143</v>
      </c>
      <c r="B10" s="1" t="s">
        <v>151</v>
      </c>
      <c r="E10" s="12" t="s">
        <v>108</v>
      </c>
      <c r="F10" s="1" t="s">
        <v>126</v>
      </c>
    </row>
    <row r="11" spans="1:6" ht="15" x14ac:dyDescent="0.25">
      <c r="A11" s="1" t="s">
        <v>144</v>
      </c>
      <c r="B11" s="1" t="s">
        <v>155</v>
      </c>
      <c r="E11" s="12" t="s">
        <v>109</v>
      </c>
      <c r="F11" s="1" t="s">
        <v>112</v>
      </c>
    </row>
    <row r="12" spans="1:6" ht="15" x14ac:dyDescent="0.25">
      <c r="A12" s="1" t="s">
        <v>145</v>
      </c>
      <c r="B12" s="1" t="s">
        <v>156</v>
      </c>
      <c r="E12" s="12" t="s">
        <v>110</v>
      </c>
      <c r="F12" s="1" t="s">
        <v>117</v>
      </c>
    </row>
    <row r="13" spans="1:6" ht="15" x14ac:dyDescent="0.25">
      <c r="A13" s="1" t="s">
        <v>146</v>
      </c>
      <c r="B13" s="1" t="s">
        <v>157</v>
      </c>
      <c r="E13" s="12" t="s">
        <v>111</v>
      </c>
      <c r="F13" s="1" t="s">
        <v>127</v>
      </c>
    </row>
    <row r="14" spans="1:6" ht="15" x14ac:dyDescent="0.25">
      <c r="B14" s="1" t="s">
        <v>159</v>
      </c>
      <c r="E14" s="12" t="s">
        <v>112</v>
      </c>
      <c r="F14" s="1" t="s">
        <v>128</v>
      </c>
    </row>
    <row r="15" spans="1:6" ht="15" x14ac:dyDescent="0.25">
      <c r="E15" s="12" t="s">
        <v>113</v>
      </c>
    </row>
    <row r="16" spans="1:6" ht="15" x14ac:dyDescent="0.25">
      <c r="E16" s="12" t="s">
        <v>114</v>
      </c>
    </row>
    <row r="17" spans="3:5" ht="15" x14ac:dyDescent="0.25">
      <c r="E17" s="12" t="s">
        <v>115</v>
      </c>
    </row>
    <row r="27" spans="3:5" ht="15" x14ac:dyDescent="0.25">
      <c r="C27" s="11"/>
      <c r="D27" s="11"/>
    </row>
    <row r="28" spans="3:5" ht="15" x14ac:dyDescent="0.25">
      <c r="C28" s="10"/>
      <c r="D28" s="10"/>
    </row>
    <row r="29" spans="3:5" ht="15" x14ac:dyDescent="0.25">
      <c r="C29" s="10"/>
      <c r="D29" s="10"/>
    </row>
    <row r="30" spans="3:5" ht="15" x14ac:dyDescent="0.25">
      <c r="C30" s="10"/>
      <c r="D30" s="10"/>
    </row>
    <row r="31" spans="3:5" ht="15" x14ac:dyDescent="0.25">
      <c r="C31" s="10"/>
      <c r="D31" s="10"/>
    </row>
    <row r="32" spans="3:5" ht="15" x14ac:dyDescent="0.25">
      <c r="C32" s="10"/>
      <c r="D32" s="10"/>
    </row>
    <row r="33" spans="3:4" ht="15" x14ac:dyDescent="0.25">
      <c r="C33" s="10"/>
      <c r="D33" s="10"/>
    </row>
    <row r="34" spans="3:4" ht="15" x14ac:dyDescent="0.25">
      <c r="C34" s="10"/>
      <c r="D34" s="10"/>
    </row>
    <row r="35" spans="3:4" ht="15" x14ac:dyDescent="0.25">
      <c r="C35" s="10"/>
      <c r="D35" s="10"/>
    </row>
    <row r="36" spans="3:4" ht="15" x14ac:dyDescent="0.25">
      <c r="C36" s="10"/>
      <c r="D36" s="10"/>
    </row>
    <row r="37" spans="3:4" ht="15" x14ac:dyDescent="0.25">
      <c r="C37" s="10"/>
      <c r="D37" s="10"/>
    </row>
    <row r="38" spans="3:4" ht="15" x14ac:dyDescent="0.25">
      <c r="C38" s="10"/>
      <c r="D38" s="10"/>
    </row>
    <row r="39" spans="3:4" ht="15" x14ac:dyDescent="0.25">
      <c r="C39" s="10"/>
      <c r="D39" s="10"/>
    </row>
    <row r="40" spans="3:4" ht="15" x14ac:dyDescent="0.25">
      <c r="C40" s="10"/>
      <c r="D40" s="10"/>
    </row>
  </sheetData>
  <sortState xmlns:xlrd2="http://schemas.microsoft.com/office/spreadsheetml/2017/richdata2" ref="F1:F19">
    <sortCondition ref="F1:F1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T a b l e a u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 C o m p a n y   /   V e n d o r   N a m e < / s t r i n g > < / k e y > < v a l u e > < i n t > 2 0 2 < / i n t > < / v a l u e > < / i t e m > < i t e m > < k e y > < s t r i n g > C o n t r a c t   I D < / s t r i n g > < / k e y > < v a l u e > < i n t > 1 1 0 < / i n t > < / v a l u e > < / i t e m > < i t e m > < k e y > < s t r i n g > C o n t a c t   P e r s o n < / s t r i n g > < / k e y > < v a l u e > < i n t > 1 3 9 < / i n t > < / v a l u e > < / i t e m > < i t e m > < k e y > < s t r i n g > R o l e   /   T i t l e < / s t r i n g > < / k e y > < v a l u e > < i n t > 1 0 5 < / i n t > < / v a l u e > < / i t e m > < i t e m > < k e y > < s t r i n g > E m a i l   A d d r e s s < / s t r i n g > < / k e y > < v a l u e > < i n t > 1 3 0 < / i n t > < / v a l u e > < / i t e m > < i t e m > < k e y > < s t r i n g > P h o n e   N u m b e r < / s t r i n g > < / k e y > < v a l u e > < i n t > 1 3 5 < / i n t > < / v a l u e > < / i t e m > < i t e m > < k e y > < s t r i n g > C o n t r a c t   T y p e < / s t r i n g > < / k e y > < v a l u e > < i n t > 1 2 8 < / i n t > < / v a l u e > < / i t e m > < i t e m > < k e y > < s t r i n g > A m o u n t h   ( $ ) < / s t r i n g > < / k e y > < v a l u e > < i n t > 1 1 6 < / i n t > < / v a l u e > < / i t e m > < i t e m > < k e y > < s t r i n g > P a y m e n t   F r e q u e n c y < / s t r i n g > < / k e y > < v a l u e > < i n t > 1 6 6 < / i n t > < / v a l u e > < / i t e m > < i t e m > < k e y > < s t r i n g > C o n t r a c t   A n n u a l   V a l u e < / s t r i n g > < / k e y > < v a l u e > < i n t > 1 8 0 < / i n t > < / v a l u e > < / i t e m > < i t e m > < k e y > < s t r i n g > S t a r t   D a t e < / s t r i n g > < / k e y > < v a l u e > < i n t > 1 0 1 < / i n t > < / v a l u e > < / i t e m > < i t e m > < k e y > < s t r i n g > I n i t i a l   T e r m   ( M o n t h s ) < / s t r i n g > < / k e y > < v a l u e > < i n t > 1 7 0 < / i n t > < / v a l u e > < / i t e m > < i t e m > < k e y > < s t r i n g > T e r m i n a t i o n   D a t e < / s t r i n g > < / k e y > < v a l u e > < i n t > 1 4 8 < / i n t > < / v a l u e > < / i t e m > < i t e m > < k e y > < s t r i n g > R e n e w a l   N o t i c e   D a t e < / s t r i n g > < / k e y > < v a l u e > < i n t > 1 7 4 < / i n t > < / v a l u e > < / i t e m > < i t e m > < k e y > < s t r i n g > S t a t u s < / s t r i n g > < / k e y > < v a l u e > < i n t > 7 7 < / i n t > < / v a l u e > < / i t e m > < i t e m > < k e y > < s t r i n g > T i m e   R e m a i n i n g   ( M o n t h s ) < / s t r i n g > < / k e y > < v a l u e > < i n t > 2 0 6 < / i n t > < / v a l u e > < / i t e m > < i t e m > < k e y > < s t r i n g > T e r m i n a t i o n   N o t i c e   ( M o n t h s ) < / s t r i n g > < / k e y > < v a l u e > < i n t > 2 2 4 < / i n t > < / v a l u e > < / i t e m > < i t e m > < k e y > < s t r i n g > T e r m i n a t i o n   C l a u s e < / s t r i n g > < / k e y > < v a l u e > < i n t > 1 6 3 < / i n t > < / v a l u e > < / i t e m > < i t e m > < k e y > < s t r i n g > A l e r t   S e t < / s t r i n g > < / k e y > < v a l u e > < i n t > 9 0 < / i n t > < / v a l u e > < / i t e m > < i t e m > < k e y > < s t r i n g > C o n t r a c t   F i l e < / s t r i n g > < / k e y > < v a l u e > < i n t > 1 1 9 < / i n t > < / v a l u e > < / i t e m > < i t e m > < k e y > < s t r i n g > P a y m e n t   T e r m s < / s t r i n g > < / k e y > < v a l u e > < i n t > 1 4 0 < / i n t > < / v a l u e > < / i t e m > < i t e m > < k e y > < s t r i n g > N o t e s   /   F o l l o w - u p < / s t r i n g > < / k e y > < v a l u e > < i n t > 1 5 2 < / i n t > < / v a l u e > < / i t e m > < / C o l u m n W i d t h s > < C o l u m n D i s p l a y I n d e x > < i t e m > < k e y > < s t r i n g > C o m p a n y   /   V e n d o r   N a m e < / s t r i n g > < / k e y > < v a l u e > < i n t > 0 < / i n t > < / v a l u e > < / i t e m > < i t e m > < k e y > < s t r i n g > C o n t r a c t   I D < / s t r i n g > < / k e y > < v a l u e > < i n t > 1 < / i n t > < / v a l u e > < / i t e m > < i t e m > < k e y > < s t r i n g > C o n t a c t   P e r s o n < / s t r i n g > < / k e y > < v a l u e > < i n t > 2 < / i n t > < / v a l u e > < / i t e m > < i t e m > < k e y > < s t r i n g > R o l e   /   T i t l e < / s t r i n g > < / k e y > < v a l u e > < i n t > 3 < / i n t > < / v a l u e > < / i t e m > < i t e m > < k e y > < s t r i n g > E m a i l   A d d r e s s < / s t r i n g > < / k e y > < v a l u e > < i n t > 4 < / i n t > < / v a l u e > < / i t e m > < i t e m > < k e y > < s t r i n g > P h o n e   N u m b e r < / s t r i n g > < / k e y > < v a l u e > < i n t > 5 < / i n t > < / v a l u e > < / i t e m > < i t e m > < k e y > < s t r i n g > C o n t r a c t   T y p e < / s t r i n g > < / k e y > < v a l u e > < i n t > 6 < / i n t > < / v a l u e > < / i t e m > < i t e m > < k e y > < s t r i n g > A m o u n t h   ( $ ) < / s t r i n g > < / k e y > < v a l u e > < i n t > 7 < / i n t > < / v a l u e > < / i t e m > < i t e m > < k e y > < s t r i n g > P a y m e n t   F r e q u e n c y < / s t r i n g > < / k e y > < v a l u e > < i n t > 8 < / i n t > < / v a l u e > < / i t e m > < i t e m > < k e y > < s t r i n g > C o n t r a c t   A n n u a l   V a l u e < / s t r i n g > < / k e y > < v a l u e > < i n t > 9 < / i n t > < / v a l u e > < / i t e m > < i t e m > < k e y > < s t r i n g > S t a r t   D a t e < / s t r i n g > < / k e y > < v a l u e > < i n t > 1 0 < / i n t > < / v a l u e > < / i t e m > < i t e m > < k e y > < s t r i n g > I n i t i a l   T e r m   ( M o n t h s ) < / s t r i n g > < / k e y > < v a l u e > < i n t > 1 1 < / i n t > < / v a l u e > < / i t e m > < i t e m > < k e y > < s t r i n g > T e r m i n a t i o n   D a t e < / s t r i n g > < / k e y > < v a l u e > < i n t > 1 2 < / i n t > < / v a l u e > < / i t e m > < i t e m > < k e y > < s t r i n g > R e n e w a l   N o t i c e   D a t e < / s t r i n g > < / k e y > < v a l u e > < i n t > 1 3 < / i n t > < / v a l u e > < / i t e m > < i t e m > < k e y > < s t r i n g > S t a t u s < / s t r i n g > < / k e y > < v a l u e > < i n t > 1 4 < / i n t > < / v a l u e > < / i t e m > < i t e m > < k e y > < s t r i n g > T i m e   R e m a i n i n g   ( M o n t h s ) < / s t r i n g > < / k e y > < v a l u e > < i n t > 1 5 < / i n t > < / v a l u e > < / i t e m > < i t e m > < k e y > < s t r i n g > T e r m i n a t i o n   N o t i c e   ( M o n t h s ) < / s t r i n g > < / k e y > < v a l u e > < i n t > 1 6 < / i n t > < / v a l u e > < / i t e m > < i t e m > < k e y > < s t r i n g > T e r m i n a t i o n   C l a u s e < / s t r i n g > < / k e y > < v a l u e > < i n t > 1 7 < / i n t > < / v a l u e > < / i t e m > < i t e m > < k e y > < s t r i n g > A l e r t   S e t < / s t r i n g > < / k e y > < v a l u e > < i n t > 1 8 < / i n t > < / v a l u e > < / i t e m > < i t e m > < k e y > < s t r i n g > C o n t r a c t   F i l e < / s t r i n g > < / k e y > < v a l u e > < i n t > 1 9 < / i n t > < / v a l u e > < / i t e m > < i t e m > < k e y > < s t r i n g > P a y m e n t   T e r m s < / s t r i n g > < / k e y > < v a l u e > < i n t > 2 0 < / i n t > < / v a l u e > < / i t e m > < i t e m > < k e y > < s t r i n g > N o t e s   /   F o l l o w - u p < / s t r i n g > < / k e y > < v a l u e > < i n t > 2 1 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 2 0 2 5 - 0 7 - 0 7 T 1 0 : 2 1 : 0 6 . 5 7 3 3 3 6 4 - 0 5 : 0 0 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 U S   C o n t r a c t 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 U S   C o n t r a c t 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 M e a s u r e s \ N o m b r e   d e   C o n t r a c t   T y p e < / K e y > < / D i a g r a m O b j e c t K e y > < D i a g r a m O b j e c t K e y > < K e y > M e a s u r e s \ N o m b r e   d e   C o n t r a c t   T y p e \ T a g I n f o \ F o r m u l e < / K e y > < / D i a g r a m O b j e c t K e y > < D i a g r a m O b j e c t K e y > < K e y > M e a s u r e s \ N o m b r e   d e   C o n t r a c t   T y p e \ T a g I n f o \ V a l e u r < / K e y > < / D i a g r a m O b j e c t K e y > < D i a g r a m O b j e c t K e y > < K e y > M e a s u r e s \ S o m m e   d e   C o n t r a c t   A n n u a l   V a l u e < / K e y > < / D i a g r a m O b j e c t K e y > < D i a g r a m O b j e c t K e y > < K e y > M e a s u r e s \ S o m m e   d e   C o n t r a c t   A n n u a l   V a l u e \ T a g I n f o \ F o r m u l e < / K e y > < / D i a g r a m O b j e c t K e y > < D i a g r a m O b j e c t K e y > < K e y > M e a s u r e s \ S o m m e   d e   C o n t r a c t   A n n u a l   V a l u e \ T a g I n f o \ V a l e u r < / K e y > < / D i a g r a m O b j e c t K e y > < D i a g r a m O b j e c t K e y > < K e y > C o l u m n s \ C o m p a n y   /   V e n d o r   N a m e < / K e y > < / D i a g r a m O b j e c t K e y > < D i a g r a m O b j e c t K e y > < K e y > C o l u m n s \ C o n t r a c t   I D < / K e y > < / D i a g r a m O b j e c t K e y > < D i a g r a m O b j e c t K e y > < K e y > C o l u m n s \ C o n t a c t   P e r s o n < / K e y > < / D i a g r a m O b j e c t K e y > < D i a g r a m O b j e c t K e y > < K e y > C o l u m n s \ R o l e   /   T i t l e < / K e y > < / D i a g r a m O b j e c t K e y > < D i a g r a m O b j e c t K e y > < K e y > C o l u m n s \ E m a i l   A d d r e s s < / K e y > < / D i a g r a m O b j e c t K e y > < D i a g r a m O b j e c t K e y > < K e y > C o l u m n s \ P h o n e   N u m b e r < / K e y > < / D i a g r a m O b j e c t K e y > < D i a g r a m O b j e c t K e y > < K e y > C o l u m n s \ C o n t r a c t   T y p e < / K e y > < / D i a g r a m O b j e c t K e y > < D i a g r a m O b j e c t K e y > < K e y > C o l u m n s \ A m o u n t h   ( $ ) < / K e y > < / D i a g r a m O b j e c t K e y > < D i a g r a m O b j e c t K e y > < K e y > C o l u m n s \ P a y m e n t   F r e q u e n c y < / K e y > < / D i a g r a m O b j e c t K e y > < D i a g r a m O b j e c t K e y > < K e y > C o l u m n s \ C o n t r a c t   A n n u a l   V a l u e < / K e y > < / D i a g r a m O b j e c t K e y > < D i a g r a m O b j e c t K e y > < K e y > C o l u m n s \ S t a r t   D a t e < / K e y > < / D i a g r a m O b j e c t K e y > < D i a g r a m O b j e c t K e y > < K e y > C o l u m n s \ I n i t i a l   T e r m   ( M o n t h s ) < / K e y > < / D i a g r a m O b j e c t K e y > < D i a g r a m O b j e c t K e y > < K e y > C o l u m n s \ T e r m i n a t i o n   D a t e < / K e y > < / D i a g r a m O b j e c t K e y > < D i a g r a m O b j e c t K e y > < K e y > C o l u m n s \ R e n e w a l   N o t i c e   D a t e < / K e y > < / D i a g r a m O b j e c t K e y > < D i a g r a m O b j e c t K e y > < K e y > C o l u m n s \ S t a t u s < / K e y > < / D i a g r a m O b j e c t K e y > < D i a g r a m O b j e c t K e y > < K e y > C o l u m n s \ T i m e   R e m a i n i n g   ( M o n t h s ) < / K e y > < / D i a g r a m O b j e c t K e y > < D i a g r a m O b j e c t K e y > < K e y > C o l u m n s \ T e r m i n a t i o n   N o t i c e   ( M o n t h s ) < / K e y > < / D i a g r a m O b j e c t K e y > < D i a g r a m O b j e c t K e y > < K e y > C o l u m n s \ T e r m i n a t i o n   C l a u s e < / K e y > < / D i a g r a m O b j e c t K e y > < D i a g r a m O b j e c t K e y > < K e y > C o l u m n s \ A l e r t   S e t < / K e y > < / D i a g r a m O b j e c t K e y > < D i a g r a m O b j e c t K e y > < K e y > C o l u m n s \ C o n t r a c t   F i l e < / K e y > < / D i a g r a m O b j e c t K e y > < D i a g r a m O b j e c t K e y > < K e y > C o l u m n s \ P a y m e n t   T e r m s < / K e y > < / D i a g r a m O b j e c t K e y > < D i a g r a m O b j e c t K e y > < K e y > C o l u m n s \ N o t e s   /   F o l l o w - u p < / K e y > < / D i a g r a m O b j e c t K e y > < D i a g r a m O b j e c t K e y > < K e y > L i n k s \ & l t ; C o l u m n s \ N o m b r e   d e   C o n t r a c t   T y p e & g t ; - & l t ; M e a s u r e s \ C o n t r a c t   T y p e & g t ; < / K e y > < / D i a g r a m O b j e c t K e y > < D i a g r a m O b j e c t K e y > < K e y > L i n k s \ & l t ; C o l u m n s \ N o m b r e   d e   C o n t r a c t   T y p e & g t ; - & l t ; M e a s u r e s \ C o n t r a c t   T y p e & g t ; \ C O L U M N < / K e y > < / D i a g r a m O b j e c t K e y > < D i a g r a m O b j e c t K e y > < K e y > L i n k s \ & l t ; C o l u m n s \ N o m b r e   d e   C o n t r a c t   T y p e & g t ; - & l t ; M e a s u r e s \ C o n t r a c t   T y p e & g t ; \ M E A S U R E < / K e y > < / D i a g r a m O b j e c t K e y > < D i a g r a m O b j e c t K e y > < K e y > L i n k s \ & l t ; C o l u m n s \ S o m m e   d e   C o n t r a c t   A n n u a l   V a l u e & g t ; - & l t ; M e a s u r e s \ C o n t r a c t   A n n u a l   V a l u e & g t ; < / K e y > < / D i a g r a m O b j e c t K e y > < D i a g r a m O b j e c t K e y > < K e y > L i n k s \ & l t ; C o l u m n s \ S o m m e   d e   C o n t r a c t   A n n u a l   V a l u e & g t ; - & l t ; M e a s u r e s \ C o n t r a c t   A n n u a l   V a l u e & g t ; \ C O L U M N < / K e y > < / D i a g r a m O b j e c t K e y > < D i a g r a m O b j e c t K e y > < K e y > L i n k s \ & l t ; C o l u m n s \ S o m m e   d e   C o n t r a c t   A n n u a l   V a l u e & g t ; - & l t ; M e a s u r e s \ C o n t r a c t   A n n u a l   V a l u e & g t ; \ M E A S U R E 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 M e a s u r e s \ N o m b r e   d e   C o n t r a c t   T y p e 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 C o n t r a c t   T y p e \ T a g I n f o \ F o r m u l e 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 C o n t r a c t   T y p e \ T a g I n f o \ V a l e u r 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 C o n t r a c t   A n n u a l   V a l u e 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 C o n t r a c t   A n n u a l   V a l u e \ T a g I n f o \ F o r m u l e 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 C o n t r a c t   A n n u a l   V a l u e \ T a g I n f o \ V a l e u r 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 C o l u m n s \ C o m p a n y   /   V e n d o r   N a m e 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 C o l u m n s \ C o n t a c t   P e r s o n 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 C o l u m n s \ R o l e   /   T i t l e 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  A d d r e s s 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  N u m b e r 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 C o l u m n s \ A m o u n t h   ( $ ) 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 F r e q u e n c y 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 A n n u a l   V a l u e 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 C o l u m n s \ I n i t i a l   T e r m   ( M o n t h s ) 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 C o l u m n s \ T e r m i n a t i o n   D a t e 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 C o l u m n s \ R e n e w a l   N o t i c e   D a t e 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 C o l u m n s \ T i m e   R e m a i n i n g   ( M o n t h s ) 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 C o l u m n s \ T e r m i n a t i o n   N o t i c e   ( M o n t h s ) 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 C o l u m n s \ T e r m i n a t i o n   C l a u s e 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 C o l u m n s \ A l e r t   S e t 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 F i l e 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 T e r m s 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 C o l u m n s \ N o t e s   /   F o l l o w - u p 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 L i n k s \ & l t ; C o l u m n s \ N o m b r e   d e   C o n t r a c t   T y p e & g t ; - & l t ; M e a s u r e s \ C o n t r a c t   T y p e & g t ; 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 C o n t r a c t   T y p e & g t ; - & l t ; M e a s u r e s \ C o n t r a c t   T y p e & g t ; \ C O L U M N 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 C o n t r a c t   T y p e & g t ; - & l t ; M e a s u r e s \ C o n t r a c t   T y p e & g t ; \ M E A S U R E 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 C o n t r a c t   A n n u a l   V a l u e & g t ; - & l t ; M e a s u r e s \ C o n t r a c t   A n n u a l   V a l u e & g t ; 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 C o n t r a c t   A n n u a l   V a l u e & g t ; - & l t ; M e a s u r e s \ C o n t r a c t   A n n u a l   V a l u e & g t ; \ C O L U M N 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 C o n t r a c t   A n n u a l   V a l u e & g t ; - & l t ; M e a s u r e s \ C o n t r a c t   A n n u a l   V a l u e & g t ; \ M E A S U R E 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T a b l e a u 3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 U S   C o n t r a c t 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 U S   C o n t r a c t 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 C o l u m n s \ C o m p a n y   /   V e n d o r 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 C o l u m n s \ C o n t a c t   P e r s o n 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 C o l u m n s \ R o l e   /   T i t l e 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 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 C o l u m n s \ A m o u n t h   ( $ ) 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 F r e q u e n c y 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 A n n u a l  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 C o l u m n s \ I n i t i a l   T e r m   ( M o n t h s ) 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 C o l u m n s \ T e r m i n a t i o n 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 C o l u m n s \ R e n e w a l   N o t i c e 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 C o l u m n s \ T i m e   R e m a i n i n g   ( M o n t h s ) 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 C o l u m n s \ T e r m i n a t i o n   N o t i c e   ( M o n t h s ) 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 C o l u m n s \ T e r m i n a t i o n   C l a u s e 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 C o l u m n s \ A l e r t   S e t 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 F i l e 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 T e r m s 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 C o l u m n s \ N o t e s   /   F o l l o w - u p 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 T a b l e a u 3 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3 ] ] > < / C u s t o m C o n t e n t > < / G e m i n i > 
</file>

<file path=customXml/itemProps1.xml><?xml version="1.0" encoding="utf-8"?>
<ds:datastoreItem xmlns:ds="http://schemas.openxmlformats.org/officeDocument/2006/customXml" ds:itemID="{19455FA8-56AC-4678-81D5-6C995DA1913B}">
  <ds:schemaRefs/>
</ds:datastoreItem>
</file>

<file path=customXml/itemProps10.xml><?xml version="1.0" encoding="utf-8"?>
<ds:datastoreItem xmlns:ds="http://schemas.openxmlformats.org/officeDocument/2006/customXml" ds:itemID="{96E4D0CC-3C86-4945-BA64-B0C565979AD5}">
  <ds:schemaRefs/>
</ds:datastoreItem>
</file>

<file path=customXml/itemProps11.xml><?xml version="1.0" encoding="utf-8"?>
<ds:datastoreItem xmlns:ds="http://schemas.openxmlformats.org/officeDocument/2006/customXml" ds:itemID="{E08ADEE4-570E-439F-A247-3C42CA474EA6}">
  <ds:schemaRefs/>
</ds:datastoreItem>
</file>

<file path=customXml/itemProps12.xml><?xml version="1.0" encoding="utf-8"?>
<ds:datastoreItem xmlns:ds="http://schemas.openxmlformats.org/officeDocument/2006/customXml" ds:itemID="{85D8CD0D-0281-444C-93CE-89A7EA048826}">
  <ds:schemaRefs/>
</ds:datastoreItem>
</file>

<file path=customXml/itemProps13.xml><?xml version="1.0" encoding="utf-8"?>
<ds:datastoreItem xmlns:ds="http://schemas.openxmlformats.org/officeDocument/2006/customXml" ds:itemID="{8B2B0EF2-6AF1-4710-BBDC-A79A41E7876A}">
  <ds:schemaRefs/>
</ds:datastoreItem>
</file>

<file path=customXml/itemProps14.xml><?xml version="1.0" encoding="utf-8"?>
<ds:datastoreItem xmlns:ds="http://schemas.openxmlformats.org/officeDocument/2006/customXml" ds:itemID="{7AB1B541-D646-4C87-8E79-5A2318295B28}">
  <ds:schemaRefs/>
</ds:datastoreItem>
</file>

<file path=customXml/itemProps15.xml><?xml version="1.0" encoding="utf-8"?>
<ds:datastoreItem xmlns:ds="http://schemas.openxmlformats.org/officeDocument/2006/customXml" ds:itemID="{700BBB0A-3363-4A8B-B08D-015AA9C58070}">
  <ds:schemaRefs/>
</ds:datastoreItem>
</file>

<file path=customXml/itemProps16.xml><?xml version="1.0" encoding="utf-8"?>
<ds:datastoreItem xmlns:ds="http://schemas.openxmlformats.org/officeDocument/2006/customXml" ds:itemID="{A48C73BE-BFA6-4FB9-93B1-BB202A00ADB6}">
  <ds:schemaRefs/>
</ds:datastoreItem>
</file>

<file path=customXml/itemProps2.xml><?xml version="1.0" encoding="utf-8"?>
<ds:datastoreItem xmlns:ds="http://schemas.openxmlformats.org/officeDocument/2006/customXml" ds:itemID="{B659EACC-059F-4442-AB9A-7FDAAF8B5C87}">
  <ds:schemaRefs/>
</ds:datastoreItem>
</file>

<file path=customXml/itemProps3.xml><?xml version="1.0" encoding="utf-8"?>
<ds:datastoreItem xmlns:ds="http://schemas.openxmlformats.org/officeDocument/2006/customXml" ds:itemID="{F3894DC6-9230-4958-9138-5E83F36FEC42}">
  <ds:schemaRefs/>
</ds:datastoreItem>
</file>

<file path=customXml/itemProps4.xml><?xml version="1.0" encoding="utf-8"?>
<ds:datastoreItem xmlns:ds="http://schemas.openxmlformats.org/officeDocument/2006/customXml" ds:itemID="{825BCEC1-2B58-40FF-A328-AB265A167A86}">
  <ds:schemaRefs/>
</ds:datastoreItem>
</file>

<file path=customXml/itemProps5.xml><?xml version="1.0" encoding="utf-8"?>
<ds:datastoreItem xmlns:ds="http://schemas.openxmlformats.org/officeDocument/2006/customXml" ds:itemID="{FA3D82DC-35E5-4B89-965F-5687B9180868}">
  <ds:schemaRefs/>
</ds:datastoreItem>
</file>

<file path=customXml/itemProps6.xml><?xml version="1.0" encoding="utf-8"?>
<ds:datastoreItem xmlns:ds="http://schemas.openxmlformats.org/officeDocument/2006/customXml" ds:itemID="{57300C51-62AA-40E8-8893-2F62B7B42DAB}">
  <ds:schemaRefs/>
</ds:datastoreItem>
</file>

<file path=customXml/itemProps7.xml><?xml version="1.0" encoding="utf-8"?>
<ds:datastoreItem xmlns:ds="http://schemas.openxmlformats.org/officeDocument/2006/customXml" ds:itemID="{B1620F27-A966-434A-BC2F-47B04CE2CA3E}">
  <ds:schemaRefs/>
</ds:datastoreItem>
</file>

<file path=customXml/itemProps8.xml><?xml version="1.0" encoding="utf-8"?>
<ds:datastoreItem xmlns:ds="http://schemas.openxmlformats.org/officeDocument/2006/customXml" ds:itemID="{80C8F55F-801F-443D-B4B8-9931FF6C1E4F}">
  <ds:schemaRefs/>
</ds:datastoreItem>
</file>

<file path=customXml/itemProps9.xml><?xml version="1.0" encoding="utf-8"?>
<ds:datastoreItem xmlns:ds="http://schemas.openxmlformats.org/officeDocument/2006/customXml" ds:itemID="{CF3B48F3-CC88-4015-AE85-08943BACD0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</vt:lpstr>
      <vt:lpstr>Suivi des Contrats</vt:lpstr>
      <vt:lpstr>BD Contrats</vt:lpstr>
      <vt:lpstr>Parametres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LBD Solutions Linda</dc:creator>
  <cp:lastModifiedBy>Linda Ben Mohamed</cp:lastModifiedBy>
  <cp:lastPrinted>2025-06-17T19:03:51Z</cp:lastPrinted>
  <dcterms:created xsi:type="dcterms:W3CDTF">2025-06-11T21:57:15Z</dcterms:created>
  <dcterms:modified xsi:type="dcterms:W3CDTF">2025-09-15T13:51:10Z</dcterms:modified>
</cp:coreProperties>
</file>